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hier des charges" sheetId="1" state="visible" r:id="rId1"/>
    <sheet name="Lots" sheetId="2" state="visible" r:id="rId2"/>
    <sheet name="Mode d'emploi" sheetId="3" state="visible" r:id="rId3"/>
  </sheets>
  <definedNames>
    <definedName name="_xlnm.Print_Titles" localSheetId="0">'Cahier des charges'!$1:$1</definedName>
    <definedName name="_xlnm.Print_Area" localSheetId="0">'Cahier des charges'!$A$1:$H$29</definedName>
    <definedName name="_xlnm.Print_Titles" localSheetId="1">'Lots'!$7:$7</definedName>
    <definedName name="_xlnm.Print_Area" localSheetId="1">'Lots'!$A$1:$I$24</definedName>
    <definedName name="_xlnm.Print_Titles" localSheetId="2">'Mode d''emploi'!$1:$1</definedName>
  </definedNames>
  <calcPr calcId="124519" fullCalcOnLoad="1"/>
</workbook>
</file>

<file path=xl/styles.xml><?xml version="1.0" encoding="utf-8"?>
<styleSheet xmlns="http://schemas.openxmlformats.org/spreadsheetml/2006/main">
  <numFmts count="7">
    <numFmt numFmtId="164" formatCode="dd/mm/yyyy"/>
    <numFmt numFmtId="165" formatCode="hh:mm"/>
    <numFmt numFmtId="166" formatCode="#,##0.00 &quot;€&quot;;[Red]-#,##0.00 &quot;€&quot;;&quot;–&quot;"/>
    <numFmt numFmtId="167" formatCode="0&quot; min&quot;;[Red]-0&quot; min&quot;"/>
    <numFmt numFmtId="168" formatCode="[=1]0&quot; personne&quot;;0&quot; personnes&quot;"/>
    <numFmt numFmtId="169" formatCode="[=1]0&quot; couvert&quot;;0&quot; couverts&quot;"/>
    <numFmt numFmtId="170" formatCode="[=1]0&quot; invité&quot;;0&quot; invités&quot;"/>
  </numFmts>
  <fonts count="9">
    <font>
      <name val="Calibri"/>
      <family val="2"/>
      <color theme="1"/>
      <sz val="11"/>
      <scheme val="minor"/>
    </font>
    <font>
      <name val="Calibri"/>
      <b val="1"/>
      <color rgb="000D0B1F"/>
      <sz val="16"/>
    </font>
    <font>
      <name val="Calibri"/>
      <b val="1"/>
      <color rgb="000D0B1F"/>
      <sz val="12"/>
    </font>
    <font>
      <name val="Calibri"/>
      <b val="1"/>
      <color rgb="000D0B1F"/>
      <sz val="10"/>
    </font>
    <font>
      <name val="Calibri"/>
      <color rgb="000D0B1F"/>
      <sz val="10"/>
    </font>
    <font>
      <name val="Calibri"/>
      <i val="1"/>
      <color rgb="004A4763"/>
      <sz val="9"/>
    </font>
    <font>
      <name val="Calibri"/>
      <b val="1"/>
      <color rgb="00FFFFFF"/>
      <sz val="10"/>
    </font>
    <font>
      <name val="Calibri"/>
      <color rgb="004A4763"/>
      <sz val="10"/>
    </font>
    <font>
      <name val="Calibri"/>
      <i val="1"/>
      <color rgb="004D00FF"/>
      <sz val="9"/>
      <u val="single"/>
    </font>
  </fonts>
  <fills count="4">
    <fill>
      <patternFill/>
    </fill>
    <fill>
      <patternFill patternType="gray125"/>
    </fill>
    <fill>
      <patternFill patternType="solid">
        <fgColor rgb="00F6F4FF"/>
      </patternFill>
    </fill>
    <fill>
      <patternFill patternType="solid">
        <fgColor rgb="004D00FF"/>
      </patternFill>
    </fill>
  </fills>
  <borders count="3">
    <border>
      <left/>
      <right/>
      <top/>
      <bottom/>
      <diagonal/>
    </border>
    <border>
      <left style="thin">
        <color rgb="00E0DCF0"/>
      </left>
      <right style="thin">
        <color rgb="00E0DCF0"/>
      </right>
      <top style="thin">
        <color rgb="00E0DCF0"/>
      </top>
      <bottom style="thin">
        <color rgb="00E0DCF0"/>
      </bottom>
    </border>
    <border>
      <top style="thin">
        <color rgb="000D0B1F"/>
      </top>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0" applyAlignment="1" pivotButton="0" quotePrefix="0" xfId="0">
      <alignment horizontal="left" vertical="center"/>
    </xf>
    <xf numFmtId="0" fontId="4" fillId="2" borderId="1" applyAlignment="1" pivotButton="0" quotePrefix="0" xfId="0">
      <alignment horizontal="left" vertical="center"/>
    </xf>
    <xf numFmtId="0" fontId="4" fillId="2" borderId="1" applyAlignment="1" pivotButton="0" quotePrefix="0" xfId="0">
      <alignment horizontal="center" vertical="center"/>
    </xf>
    <xf numFmtId="0" fontId="5" fillId="0" borderId="0" applyAlignment="1" pivotButton="0" quotePrefix="0" xfId="0">
      <alignment horizontal="left" vertical="center" wrapText="1"/>
    </xf>
    <xf numFmtId="1" fontId="4" fillId="2" borderId="1" applyAlignment="1" pivotButton="0" quotePrefix="0" xfId="0">
      <alignment horizontal="center" vertical="center"/>
    </xf>
    <xf numFmtId="164" fontId="4" fillId="2" borderId="1" applyAlignment="1" pivotButton="0" quotePrefix="0" xfId="0">
      <alignment horizontal="center" vertical="center"/>
    </xf>
    <xf numFmtId="1" fontId="3" fillId="0" borderId="0" applyAlignment="1" pivotButton="0" quotePrefix="0" xfId="0">
      <alignment horizontal="center" vertical="center"/>
    </xf>
    <xf numFmtId="165" fontId="4" fillId="2" borderId="1" applyAlignment="1" pivotButton="0" quotePrefix="0" xfId="0">
      <alignment horizontal="center" vertical="center"/>
    </xf>
    <xf numFmtId="0" fontId="6" fillId="3" borderId="0" applyAlignment="1" pivotButton="0" quotePrefix="0" xfId="0">
      <alignment horizontal="center" vertical="center" wrapText="1"/>
    </xf>
    <xf numFmtId="165" fontId="7" fillId="0" borderId="0" applyAlignment="1" pivotButton="0" quotePrefix="0" xfId="0">
      <alignment horizontal="center" vertical="center"/>
    </xf>
    <xf numFmtId="166" fontId="4" fillId="2" borderId="1" applyAlignment="1" pivotButton="0" quotePrefix="0" xfId="0">
      <alignment horizontal="center" vertical="center"/>
    </xf>
    <xf numFmtId="166" fontId="3" fillId="0" borderId="0" applyAlignment="1" pivotButton="0" quotePrefix="0" xfId="0">
      <alignment horizontal="center" vertical="center"/>
    </xf>
    <xf numFmtId="0" fontId="3" fillId="0" borderId="2" applyAlignment="1" pivotButton="0" quotePrefix="0" xfId="0">
      <alignment horizontal="left" vertical="center"/>
    </xf>
    <xf numFmtId="0" fontId="0" fillId="0" borderId="2" pivotButton="0" quotePrefix="0" xfId="0"/>
    <xf numFmtId="165" fontId="3" fillId="0" borderId="2" applyAlignment="1" pivotButton="0" quotePrefix="0" xfId="0">
      <alignment horizontal="center" vertical="center"/>
    </xf>
    <xf numFmtId="167" fontId="3" fillId="0" borderId="0" applyAlignment="1" pivotButton="0" quotePrefix="0" xfId="0">
      <alignment horizontal="center" vertical="center"/>
    </xf>
    <xf numFmtId="164" fontId="3" fillId="0" borderId="0" applyAlignment="1" pivotButton="0" quotePrefix="0" xfId="0">
      <alignment horizontal="center" vertical="center"/>
    </xf>
    <xf numFmtId="0" fontId="4" fillId="2" borderId="1" applyAlignment="1" pivotButton="0" quotePrefix="0" xfId="0">
      <alignment horizontal="left" vertical="center" wrapText="1"/>
    </xf>
    <xf numFmtId="168" fontId="7" fillId="0" borderId="0" applyAlignment="1" pivotButton="0" quotePrefix="0" xfId="0">
      <alignment horizontal="center" vertical="center"/>
    </xf>
    <xf numFmtId="169" fontId="7" fillId="0" borderId="0" applyAlignment="1" pivotButton="0" quotePrefix="0" xfId="0">
      <alignment horizontal="center" vertical="center"/>
    </xf>
    <xf numFmtId="170" fontId="7" fillId="0" borderId="0" applyAlignment="1" pivotButton="0" quotePrefix="0" xfId="0">
      <alignment horizontal="center" vertical="center"/>
    </xf>
    <xf numFmtId="0" fontId="1" fillId="0" borderId="0" pivotButton="0" quotePrefix="0" xfId="0"/>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5" fillId="0" borderId="0" pivotButton="0" quotePrefix="0" xfId="0"/>
  </cellXfs>
  <cellStyles count="1">
    <cellStyle name="Normal" xfId="0" builtinId="0" hidden="0"/>
  </cellStyles>
  <dxfs count="4">
    <dxf>
      <font>
        <name val="Calibri"/>
        <b val="1"/>
        <color rgb="00A11B11"/>
        <sz val="10"/>
      </font>
      <fill>
        <patternFill patternType="solid">
          <fgColor rgb="00FDECEB"/>
          <bgColor rgb="00FDECEB"/>
        </patternFill>
      </fill>
    </dxf>
    <dxf>
      <font>
        <name val="Calibri"/>
        <color rgb="00A11B11"/>
        <sz val="10"/>
      </font>
      <fill>
        <patternFill patternType="solid">
          <fgColor rgb="00FDECEB"/>
          <bgColor rgb="00FDECEB"/>
        </patternFill>
      </fill>
    </dxf>
    <dxf>
      <font>
        <name val="Calibri"/>
        <b val="1"/>
        <color rgb="008A3F06"/>
        <sz val="10"/>
      </font>
      <fill>
        <patternFill patternType="solid">
          <fgColor rgb="00FDF3E3"/>
          <bgColor rgb="00FDF3E3"/>
        </patternFill>
      </fill>
    </dxf>
    <dxf>
      <font>
        <name val="Calibri"/>
        <color rgb="008A3F06"/>
        <sz val="10"/>
      </font>
      <fill>
        <patternFill patternType="solid">
          <fgColor rgb="00FDF3E3"/>
          <bgColor rgb="00FDF3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squena.com/fr/blog/cahier-des-charges-soiree-de-gala?utm_source=modele-xlsx&amp;utm_medium=fichier&amp;utm_campaign=cahier-des-charges-soiree-de-gala" TargetMode="External" Id="rId1" /><Relationship Type="http://schemas.openxmlformats.org/officeDocument/2006/relationships/hyperlink" Target="https://squena.com/fr/blog/cahier-des-charges-soiree-de-gala?utm_source=modele-xlsx&amp;utm_medium=fichier&amp;utm_campaign=cahier-des-charges-soiree-de-gala" TargetMode="External" Id="rId2" /></Relationships>
</file>

<file path=xl/worksheets/sheet1.xml><?xml version="1.0" encoding="utf-8"?>
<worksheet xmlns="http://schemas.openxmlformats.org/spreadsheetml/2006/main">
  <sheetPr>
    <outlinePr summaryBelow="1" summaryRight="1"/>
    <pageSetUpPr fitToPage="1"/>
  </sheetPr>
  <dimension ref="A1:H29"/>
  <sheetViews>
    <sheetView workbookViewId="0">
      <selection activeCell="A1" sqref="A1"/>
    </sheetView>
  </sheetViews>
  <sheetFormatPr baseColWidth="8" defaultRowHeight="15"/>
  <cols>
    <col width="40" customWidth="1" min="1" max="1"/>
    <col width="40" customWidth="1" min="2" max="2"/>
    <col width="3" customWidth="1" min="3" max="3"/>
    <col width="32" customWidth="1" min="4" max="4"/>
    <col width="10" customWidth="1" min="5" max="5"/>
    <col width="13" customWidth="1" min="6" max="6"/>
    <col width="10" customWidth="1" min="7" max="7"/>
    <col width="26" customWidth="1" min="8" max="8"/>
  </cols>
  <sheetData>
    <row r="1" ht="28" customHeight="1">
      <c r="A1" s="1" t="inlineStr">
        <is>
          <t>Cahier des charges d'une soirée de gala</t>
        </is>
      </c>
    </row>
    <row r="2" ht="22" customHeight="1">
      <c r="A2" s="2" t="inlineStr">
        <is>
          <t>La soirée</t>
        </is>
      </c>
      <c r="D2" s="2" t="inlineStr">
        <is>
          <t>Le dîner</t>
        </is>
      </c>
    </row>
    <row r="3" ht="22" customHeight="1">
      <c r="A3" s="3" t="inlineStr">
        <is>
          <t>Soirée</t>
        </is>
      </c>
      <c r="B3" s="4" t="n"/>
      <c r="D3" s="3" t="inlineStr">
        <is>
          <t>Format du dîner</t>
        </is>
      </c>
      <c r="E3" s="5" t="n"/>
      <c r="F3" s="5" t="n"/>
      <c r="G3" s="6" t="inlineStr">
        <is>
          <t>Rouge : dîner placé avec moins de places assises que d'invités</t>
        </is>
      </c>
    </row>
    <row r="4" ht="22" customHeight="1">
      <c r="A4" s="3" t="inlineStr">
        <is>
          <t>Organisateur</t>
        </is>
      </c>
      <c r="B4" s="4" t="n"/>
      <c r="D4" s="3" t="inlineStr">
        <is>
          <t>Nombre de tables</t>
        </is>
      </c>
      <c r="E4" s="7" t="n"/>
      <c r="F4" s="7" t="n"/>
    </row>
    <row r="5" ht="22" customHeight="1">
      <c r="A5" s="3" t="inlineStr">
        <is>
          <t>Date</t>
        </is>
      </c>
      <c r="B5" s="8" t="n"/>
      <c r="D5" s="3" t="inlineStr">
        <is>
          <t>Places par table</t>
        </is>
      </c>
      <c r="E5" s="7" t="n"/>
      <c r="F5" s="7" t="n"/>
    </row>
    <row r="6" ht="22" customHeight="1">
      <c r="A6" s="3" t="inlineStr">
        <is>
          <t>Lieu (s'il est choisi)</t>
        </is>
      </c>
      <c r="B6" s="4" t="n"/>
      <c r="D6" s="3" t="inlineStr">
        <is>
          <t>Places assises</t>
        </is>
      </c>
      <c r="E6" s="9">
        <f>IF(AND(ISNUMBER($E$4),ISNUMBER($E$5)),$E$4*$E$5,"")</f>
        <v/>
      </c>
    </row>
    <row r="7" ht="22" customHeight="1">
      <c r="A7" s="3" t="inlineStr">
        <is>
          <t>Invités attendus</t>
        </is>
      </c>
      <c r="B7" s="7" t="n"/>
    </row>
    <row r="8" ht="22" customHeight="1">
      <c r="A8" s="3" t="inlineStr">
        <is>
          <t>Heure d'arrivée des invités</t>
        </is>
      </c>
      <c r="B8" s="10" t="n">
        <v>0.7916666666666666</v>
      </c>
      <c r="D8" s="2" t="inlineStr">
        <is>
          <t>Le déroulé en grandes séquences</t>
        </is>
      </c>
    </row>
    <row r="9" ht="22" customHeight="1">
      <c r="A9" s="3" t="inlineStr">
        <is>
          <t>Heure de fin impérative</t>
        </is>
      </c>
      <c r="B9" s="10" t="n"/>
      <c r="D9" s="11" t="inlineStr">
        <is>
          <t>Séquence</t>
        </is>
      </c>
      <c r="E9" s="11" t="inlineStr">
        <is>
          <t>Début</t>
        </is>
      </c>
      <c r="F9" s="11" t="inlineStr">
        <is>
          <t>Durée (min)</t>
        </is>
      </c>
      <c r="G9" s="11" t="inlineStr">
        <is>
          <t>Fin</t>
        </is>
      </c>
      <c r="H9" s="11" t="inlineStr">
        <is>
          <t>Qui</t>
        </is>
      </c>
    </row>
    <row r="10" ht="22" customHeight="1">
      <c r="A10" s="3" t="inlineStr">
        <is>
          <t>Tenue demandée</t>
        </is>
      </c>
      <c r="B10" s="4" t="n"/>
      <c r="D10" s="4" t="inlineStr">
        <is>
          <t>Accueil et vestiaire</t>
        </is>
      </c>
      <c r="E10" s="10">
        <f>IF(ISNUMBER($B$8),$B$8,"")</f>
        <v/>
      </c>
      <c r="F10" s="7" t="n">
        <v>30</v>
      </c>
      <c r="G10" s="12">
        <f>IF(AND(ISNUMBER(E10),ISNUMBER(F10)),E10+F10/1440,"")</f>
        <v/>
      </c>
      <c r="H10" s="4" t="n"/>
    </row>
    <row r="11" ht="22" customHeight="1">
      <c r="A11" s="3" t="inlineStr">
        <is>
          <t>Thème ou ambiance</t>
        </is>
      </c>
      <c r="B11" s="4" t="n"/>
      <c r="D11" s="4" t="inlineStr">
        <is>
          <t>Cocktail</t>
        </is>
      </c>
      <c r="E11" s="12">
        <f>IF(AND(ISNUMBER($E$10),COUNTA($D11,$F11)&gt;0,COUNT($F$10:INDEX($F:$F,ROW()-1))=ROW()-ROW($F$10)),$E$10+SUM($F$10:INDEX($F:$F,ROW()-1))/1440,"")</f>
        <v/>
      </c>
      <c r="F11" s="7" t="n">
        <v>60</v>
      </c>
      <c r="G11" s="12">
        <f>IF(AND(ISNUMBER(E11),ISNUMBER(F11)),E11+F11/1440,"")</f>
        <v/>
      </c>
      <c r="H11" s="4" t="n"/>
    </row>
    <row r="12" ht="22" customHeight="1">
      <c r="A12" s="3" t="inlineStr">
        <is>
          <t>Budget HT</t>
        </is>
      </c>
      <c r="B12" s="13" t="n"/>
      <c r="D12" s="4" t="inlineStr">
        <is>
          <t>Entrée en salle</t>
        </is>
      </c>
      <c r="E12" s="12">
        <f>IF(AND(ISNUMBER($E$10),COUNTA($D12,$F12)&gt;0,COUNT($F$10:INDEX($F:$F,ROW()-1))=ROW()-ROW($F$10)),$E$10+SUM($F$10:INDEX($F:$F,ROW()-1))/1440,"")</f>
        <v/>
      </c>
      <c r="F12" s="7" t="n">
        <v>15</v>
      </c>
      <c r="G12" s="12">
        <f>IF(AND(ISNUMBER(E12),ISNUMBER(F12)),E12+F12/1440,"")</f>
        <v/>
      </c>
      <c r="H12" s="4" t="n"/>
    </row>
    <row r="13" ht="22" customHeight="1">
      <c r="A13" s="3" t="inlineStr">
        <is>
          <t>Budget par invité (HT)</t>
        </is>
      </c>
      <c r="B13" s="14">
        <f>IF(AND(ISNUMBER($B$12),ISNUMBER($B$7),N($B$7)&gt;0),$B$12/$B$7,"")</f>
        <v/>
      </c>
      <c r="D13" s="4" t="inlineStr">
        <is>
          <t>Discours d'ouverture</t>
        </is>
      </c>
      <c r="E13" s="12">
        <f>IF(AND(ISNUMBER($E$10),COUNTA($D13,$F13)&gt;0,COUNT($F$10:INDEX($F:$F,ROW()-1))=ROW()-ROW($F$10)),$E$10+SUM($F$10:INDEX($F:$F,ROW()-1))/1440,"")</f>
        <v/>
      </c>
      <c r="F13" s="7" t="n">
        <v>15</v>
      </c>
      <c r="G13" s="12">
        <f>IF(AND(ISNUMBER(E13),ISNUMBER(F13)),E13+F13/1440,"")</f>
        <v/>
      </c>
      <c r="H13" s="4" t="n"/>
    </row>
    <row r="14" ht="22" customHeight="1">
      <c r="A14" s="3" t="inlineStr">
        <is>
          <t>Date limite de réponse des prestataires</t>
        </is>
      </c>
      <c r="B14" s="8" t="n"/>
      <c r="D14" s="4" t="inlineStr">
        <is>
          <t>Entrée</t>
        </is>
      </c>
      <c r="E14" s="12">
        <f>IF(AND(ISNUMBER($E$10),COUNTA($D14,$F14)&gt;0,COUNT($F$10:INDEX($F:$F,ROW()-1))=ROW()-ROW($F$10)),$E$10+SUM($F$10:INDEX($F:$F,ROW()-1))/1440,"")</f>
        <v/>
      </c>
      <c r="F14" s="7" t="n">
        <v>30</v>
      </c>
      <c r="G14" s="12">
        <f>IF(AND(ISNUMBER(E14),ISNUMBER(F14)),E14+F14/1440,"")</f>
        <v/>
      </c>
      <c r="H14" s="4" t="n"/>
    </row>
    <row r="15" ht="22" customHeight="1">
      <c r="D15" s="4" t="inlineStr">
        <is>
          <t>Plat</t>
        </is>
      </c>
      <c r="E15" s="12">
        <f>IF(AND(ISNUMBER($E$10),COUNTA($D15,$F15)&gt;0,COUNT($F$10:INDEX($F:$F,ROW()-1))=ROW()-ROW($F$10)),$E$10+SUM($F$10:INDEX($F:$F,ROW()-1))/1440,"")</f>
        <v/>
      </c>
      <c r="F15" s="7" t="n">
        <v>45</v>
      </c>
      <c r="G15" s="12">
        <f>IF(AND(ISNUMBER(E15),ISNUMBER(F15)),E15+F15/1440,"")</f>
        <v/>
      </c>
      <c r="H15" s="4" t="n"/>
    </row>
    <row r="16" ht="22" customHeight="1">
      <c r="D16" s="4" t="inlineStr">
        <is>
          <t>Temps fort ou remise de prix</t>
        </is>
      </c>
      <c r="E16" s="12">
        <f>IF(AND(ISNUMBER($E$10),COUNTA($D16,$F16)&gt;0,COUNT($F$10:INDEX($F:$F,ROW()-1))=ROW()-ROW($F$10)),$E$10+SUM($F$10:INDEX($F:$F,ROW()-1))/1440,"")</f>
        <v/>
      </c>
      <c r="F16" s="7" t="n">
        <v>30</v>
      </c>
      <c r="G16" s="12">
        <f>IF(AND(ISNUMBER(E16),ISNUMBER(F16)),E16+F16/1440,"")</f>
        <v/>
      </c>
      <c r="H16" s="4" t="n"/>
    </row>
    <row r="17" ht="22" customHeight="1">
      <c r="D17" s="4" t="inlineStr">
        <is>
          <t>Dessert</t>
        </is>
      </c>
      <c r="E17" s="12">
        <f>IF(AND(ISNUMBER($E$10),COUNTA($D17,$F17)&gt;0,COUNT($F$10:INDEX($F:$F,ROW()-1))=ROW()-ROW($F$10)),$E$10+SUM($F$10:INDEX($F:$F,ROW()-1))/1440,"")</f>
        <v/>
      </c>
      <c r="F17" s="7" t="n">
        <v>30</v>
      </c>
      <c r="G17" s="12">
        <f>IF(AND(ISNUMBER(E17),ISNUMBER(F17)),E17+F17/1440,"")</f>
        <v/>
      </c>
      <c r="H17" s="4" t="n"/>
    </row>
    <row r="18" ht="22" customHeight="1">
      <c r="D18" s="4" t="inlineStr">
        <is>
          <t>Spectacle ou animation</t>
        </is>
      </c>
      <c r="E18" s="12">
        <f>IF(AND(ISNUMBER($E$10),COUNTA($D18,$F18)&gt;0,COUNT($F$10:INDEX($F:$F,ROW()-1))=ROW()-ROW($F$10)),$E$10+SUM($F$10:INDEX($F:$F,ROW()-1))/1440,"")</f>
        <v/>
      </c>
      <c r="F18" s="7" t="n">
        <v>30</v>
      </c>
      <c r="G18" s="12">
        <f>IF(AND(ISNUMBER(E18),ISNUMBER(F18)),E18+F18/1440,"")</f>
        <v/>
      </c>
      <c r="H18" s="4" t="n"/>
    </row>
    <row r="19" ht="22" customHeight="1">
      <c r="D19" s="4" t="inlineStr">
        <is>
          <t>Soirée dansante</t>
        </is>
      </c>
      <c r="E19" s="12">
        <f>IF(AND(ISNUMBER($E$10),COUNTA($D19,$F19)&gt;0,COUNT($F$10:INDEX($F:$F,ROW()-1))=ROW()-ROW($F$10)),$E$10+SUM($F$10:INDEX($F:$F,ROW()-1))/1440,"")</f>
        <v/>
      </c>
      <c r="F19" s="7" t="n">
        <v>90</v>
      </c>
      <c r="G19" s="12">
        <f>IF(AND(ISNUMBER(E19),ISNUMBER(F19)),E19+F19/1440,"")</f>
        <v/>
      </c>
      <c r="H19" s="4" t="n"/>
    </row>
    <row r="20" ht="22" customHeight="1">
      <c r="D20" s="4" t="inlineStr">
        <is>
          <t>Fin du service des boissons</t>
        </is>
      </c>
      <c r="E20" s="12">
        <f>IF(AND(ISNUMBER($E$10),COUNTA($D20,$F20)&gt;0,COUNT($F$10:INDEX($F:$F,ROW()-1))=ROW()-ROW($F$10)),$E$10+SUM($F$10:INDEX($F:$F,ROW()-1))/1440,"")</f>
        <v/>
      </c>
      <c r="F20" s="7" t="n">
        <v>15</v>
      </c>
      <c r="G20" s="12">
        <f>IF(AND(ISNUMBER(E20),ISNUMBER(F20)),E20+F20/1440,"")</f>
        <v/>
      </c>
      <c r="H20" s="4" t="n"/>
    </row>
    <row r="21" ht="22" customHeight="1">
      <c r="D21" s="4" t="inlineStr">
        <is>
          <t>Départ des invités</t>
        </is>
      </c>
      <c r="E21" s="12">
        <f>IF(AND(ISNUMBER($E$10),COUNTA($D21,$F21)&gt;0,COUNT($F$10:INDEX($F:$F,ROW()-1))=ROW()-ROW($F$10)),$E$10+SUM($F$10:INDEX($F:$F,ROW()-1))/1440,"")</f>
        <v/>
      </c>
      <c r="F21" s="7" t="n">
        <v>30</v>
      </c>
      <c r="G21" s="12">
        <f>IF(AND(ISNUMBER(E21),ISNUMBER(F21)),E21+F21/1440,"")</f>
        <v/>
      </c>
      <c r="H21" s="4" t="n"/>
    </row>
    <row r="22" ht="22" customHeight="1">
      <c r="D22" s="4" t="n"/>
      <c r="E22" s="12">
        <f>IF(AND(ISNUMBER($E$10),COUNTA($D22,$F22)&gt;0,COUNT($F$10:INDEX($F:$F,ROW()-1))=ROW()-ROW($F$10)),$E$10+SUM($F$10:INDEX($F:$F,ROW()-1))/1440,"")</f>
        <v/>
      </c>
      <c r="F22" s="7" t="n"/>
      <c r="G22" s="12">
        <f>IF(AND(ISNUMBER(E22),ISNUMBER(F22)),E22+F22/1440,"")</f>
        <v/>
      </c>
      <c r="H22" s="4" t="n"/>
    </row>
    <row r="23" ht="22" customHeight="1">
      <c r="D23" s="4" t="n"/>
      <c r="E23" s="12">
        <f>IF(AND(ISNUMBER($E$10),COUNTA($D23,$F23)&gt;0,COUNT($F$10:INDEX($F:$F,ROW()-1))=ROW()-ROW($F$10)),$E$10+SUM($F$10:INDEX($F:$F,ROW()-1))/1440,"")</f>
        <v/>
      </c>
      <c r="F23" s="7" t="n"/>
      <c r="G23" s="12">
        <f>IF(AND(ISNUMBER(E23),ISNUMBER(F23)),E23+F23/1440,"")</f>
        <v/>
      </c>
      <c r="H23" s="4" t="n"/>
    </row>
    <row r="24" ht="22" customHeight="1">
      <c r="D24" s="4" t="n"/>
      <c r="E24" s="12">
        <f>IF(AND(ISNUMBER($E$10),COUNTA($D24,$F24)&gt;0,COUNT($F$10:INDEX($F:$F,ROW()-1))=ROW()-ROW($F$10)),$E$10+SUM($F$10:INDEX($F:$F,ROW()-1))/1440,"")</f>
        <v/>
      </c>
      <c r="F24" s="7" t="n"/>
      <c r="G24" s="12">
        <f>IF(AND(ISNUMBER(E24),ISNUMBER(F24)),E24+F24/1440,"")</f>
        <v/>
      </c>
      <c r="H24" s="4" t="n"/>
    </row>
    <row r="25" ht="22" customHeight="1">
      <c r="D25" s="4" t="n"/>
      <c r="E25" s="12">
        <f>IF(AND(ISNUMBER($E$10),COUNTA($D25,$F25)&gt;0,COUNT($F$10:INDEX($F:$F,ROW()-1))=ROW()-ROW($F$10)),$E$10+SUM($F$10:INDEX($F:$F,ROW()-1))/1440,"")</f>
        <v/>
      </c>
      <c r="F25" s="7" t="n"/>
      <c r="G25" s="12">
        <f>IF(AND(ISNUMBER(E25),ISNUMBER(F25)),E25+F25/1440,"")</f>
        <v/>
      </c>
      <c r="H25" s="4" t="n"/>
    </row>
    <row r="26" ht="22" customHeight="1">
      <c r="D26" s="15" t="inlineStr">
        <is>
          <t>Fin de la dernière séquence</t>
        </is>
      </c>
      <c r="E26" s="16" t="n"/>
      <c r="F26" s="16" t="n"/>
      <c r="G26" s="17">
        <f>IF(COUNT(G10:G25)=0,"",MAX(G10:G25))</f>
        <v/>
      </c>
      <c r="H26" s="16" t="n"/>
    </row>
    <row r="27" ht="22" customHeight="1">
      <c r="D27" s="3" t="inlineStr">
        <is>
          <t>Marge avant la fin impérative</t>
        </is>
      </c>
      <c r="G27" s="18">
        <f>IF(OR(NOT(ISNUMBER($B$9)),NOT(ISNUMBER($G$26))),"",ROUND(((N($B$9)+IF(N($B$9)&lt;N($E$10),1,0))-$G$26)*1440,0))</f>
        <v/>
      </c>
    </row>
    <row r="28" ht="22" customHeight="1">
      <c r="D28" s="6" t="inlineStr">
        <is>
          <t>Les grandes séquences que tu donnes aux prestataires ; le minute par minute (son, lumière, qui fait quoi) reste dans le conducteur de l'événement. Une fin au-delà de l'heure impérative passe en rouge.</t>
        </is>
      </c>
    </row>
    <row r="29" ht="22" customHeight="1"/>
  </sheetData>
  <mergeCells count="12">
    <mergeCell ref="E4:F4"/>
    <mergeCell ref="A2:B2"/>
    <mergeCell ref="E6:F6"/>
    <mergeCell ref="G3:H6"/>
    <mergeCell ref="D8:H8"/>
    <mergeCell ref="D27:F27"/>
    <mergeCell ref="D2:H2"/>
    <mergeCell ref="E5:F5"/>
    <mergeCell ref="D28:H29"/>
    <mergeCell ref="D26:F26"/>
    <mergeCell ref="A1:H1"/>
    <mergeCell ref="E3:F3"/>
  </mergeCells>
  <conditionalFormatting sqref="D6:F6">
    <cfRule type="expression" priority="1" dxfId="0" stopIfTrue="0">
      <formula>AND($E$3="Dîner placé",ISNUMBER($E$6),ISNUMBER($B$7),$E$6&lt;$B$7)</formula>
    </cfRule>
  </conditionalFormatting>
  <conditionalFormatting sqref="G10:G25">
    <cfRule type="expression" priority="2" dxfId="1" stopIfTrue="0">
      <formula>AND(ISNUMBER($B$9),ISNUMBER($E$10),ISNUMBER(G10),ROUND((N(G10)-(N($B$9)+IF(N($B$9)&lt;N($E$10),1,0)))*1440,0)&gt;0)</formula>
    </cfRule>
  </conditionalFormatting>
  <conditionalFormatting sqref="D27:G27">
    <cfRule type="expression" priority="3" dxfId="0" stopIfTrue="0">
      <formula>AND(ISNUMBER($G$27),$G$27&lt;0)</formula>
    </cfRule>
  </conditionalFormatting>
  <dataValidations count="10">
    <dataValidation sqref="B5" showDropDown="0" showInputMessage="0" showErrorMessage="1" allowBlank="1" errorTitle="Valeur non prévue" error="Saisis une vraie date entre 2000 et 2099 (jj/mm/aaaa)." type="date" errorStyle="stop" operator="between">
      <formula1>36526</formula1>
      <formula2>73415</formula2>
    </dataValidation>
    <dataValidation sqref="B7" showDropDown="0" showInputMessage="0" showErrorMessage="1" allowBlank="1" errorTitle="Valeur non prévue" error="Saisis un nombre entier de 1 à 5000." type="whole" errorStyle="stop" operator="between">
      <formula1>1</formula1>
      <formula2>5000</formula2>
    </dataValidation>
    <dataValidation sqref="B8:B9" showDropDown="0" showInputMessage="0" showErrorMessage="1" allowBlank="1" errorTitle="Valeur non prévue" error="Saisis une heure, par exemple 9:30." type="time" errorStyle="stop" operator="between">
      <formula1>0</formula1>
      <formula2>0.99999</formula2>
    </dataValidation>
    <dataValidation sqref="B12" showDropDown="0" showInputMessage="0" showErrorMessage="1" allowBlank="1" errorTitle="Valeur non prévue" error="Saisis un nombre de 0 à 100000000." type="decimal" errorStyle="stop" operator="between">
      <formula1>0</formula1>
      <formula2>100000000</formula2>
    </dataValidation>
    <dataValidation sqref="B14" showDropDown="0" showInputMessage="0" showErrorMessage="1" allowBlank="1" errorTitle="Valeur non prévue" error="Saisis une vraie date entre 2000 et 2099 (jj/mm/aaaa)." type="date" errorStyle="stop" operator="between">
      <formula1>36526</formula1>
      <formula2>73415</formula2>
    </dataValidation>
    <dataValidation sqref="E3" showDropDown="0" showInputMessage="0" showErrorMessage="1" allowBlank="1" errorTitle="Valeur non prévue" error="Choisis une valeur dans la liste." type="list" errorStyle="stop">
      <formula1>"Dîner placé,Cocktail dînatoire,Buffet"</formula1>
    </dataValidation>
    <dataValidation sqref="E4" showDropDown="0" showInputMessage="0" showErrorMessage="1" allowBlank="1" errorTitle="Valeur non prévue" error="Saisis un nombre entier de 1 à 500." type="whole" errorStyle="stop" operator="between">
      <formula1>1</formula1>
      <formula2>500</formula2>
    </dataValidation>
    <dataValidation sqref="E5" showDropDown="0" showInputMessage="0" showErrorMessage="1" allowBlank="1" errorTitle="Valeur non prévue" error="Saisis un nombre entier de 2 à 20." type="whole" errorStyle="stop" operator="between">
      <formula1>2</formula1>
      <formula2>20</formula2>
    </dataValidation>
    <dataValidation sqref="E10" showDropDown="0" showInputMessage="0" showErrorMessage="1" allowBlank="1" errorTitle="Valeur non prévue" error="Saisis une heure, par exemple 9:30." type="time" errorStyle="stop" operator="between">
      <formula1>0</formula1>
      <formula2>0.99999</formula2>
    </dataValidation>
    <dataValidation sqref="F10:F25" showDropDown="0" showInputMessage="0" showErrorMessage="1" allowBlank="1" errorTitle="Valeur non prévue" error="Saisis un nombre entier de 0 à 600." type="whole" errorStyle="stop" operator="between">
      <formula1>0</formula1>
      <formula2>600</formula2>
    </dataValidation>
  </dataValidations>
  <pageMargins left="0.4" right="0.4" top="0.5" bottom="0.5" header="0.2" footer="0.2"/>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24"/>
  <sheetViews>
    <sheetView workbookViewId="0">
      <selection activeCell="A1" sqref="A1"/>
    </sheetView>
  </sheetViews>
  <sheetFormatPr baseColWidth="8" defaultRowHeight="15"/>
  <cols>
    <col width="34" customWidth="1" min="1" max="1"/>
    <col width="46" customWidth="1" min="2" max="2"/>
    <col width="17" customWidth="1" min="3" max="3"/>
    <col width="32" customWidth="1" min="4" max="4"/>
    <col width="11" customWidth="1" min="5" max="5"/>
    <col width="26" customWidth="1" min="6" max="6"/>
    <col width="14" customWidth="1" min="7" max="7"/>
    <col width="17" customWidth="1" min="8" max="8"/>
    <col width="13" customWidth="1" min="9" max="9"/>
  </cols>
  <sheetData>
    <row r="1" ht="28" customHeight="1">
      <c r="A1" s="1" t="inlineStr">
        <is>
          <t>Les lots à consulter</t>
        </is>
      </c>
    </row>
    <row r="2" ht="20" customHeight="1">
      <c r="A2" s="3" t="inlineStr">
        <is>
          <t>Devis retenus HT</t>
        </is>
      </c>
      <c r="C2" s="14">
        <f>SUMIFS($H$8:$H$24,$I$8:$I$24,"Oui")</f>
        <v/>
      </c>
      <c r="D2" s="3" t="inlineStr">
        <is>
          <t>Date limite de réponse des prestataires</t>
        </is>
      </c>
      <c r="F2" s="19">
        <f>IF(ISNUMBER('Cahier des charges'!$B$14),'Cahier des charges'!$B$14,"")</f>
        <v/>
      </c>
    </row>
    <row r="3" ht="20" customHeight="1">
      <c r="A3" s="3" t="inlineStr">
        <is>
          <t>Budget HT</t>
        </is>
      </c>
      <c r="C3" s="14">
        <f>IF(ISNUMBER('Cahier des charges'!$B$12),'Cahier des charges'!$B$12,"")</f>
        <v/>
      </c>
      <c r="D3" s="3" t="inlineStr">
        <is>
          <t>Invités attendus</t>
        </is>
      </c>
      <c r="F3" s="9">
        <f>IF(ISNUMBER('Cahier des charges'!$B$7),'Cahier des charges'!$B$7,"")</f>
        <v/>
      </c>
    </row>
    <row r="4" ht="20" customHeight="1">
      <c r="A4" s="3" t="inlineStr">
        <is>
          <t>Reste (budget moins devis retenus)</t>
        </is>
      </c>
      <c r="C4" s="14">
        <f>IF(ISNUMBER($C$3),$C$3-$C$2,"")</f>
        <v/>
      </c>
      <c r="D4" s="6" t="inlineStr">
        <is>
          <t>Retire cet onglet avant d'envoyer le fichier. Rouge : les devis retenus dépassent le budget. Ambre : un lot essentiel sans devis reçu, une fois la date limite de réponse passée.</t>
        </is>
      </c>
    </row>
    <row r="5" ht="20" customHeight="1">
      <c r="A5" s="3" t="inlineStr">
        <is>
          <t>Lots essentiels sans devis reçu</t>
        </is>
      </c>
      <c r="C5" s="9">
        <f>SUMPRODUCT(($E$8:$E$24="Oui")*(1-ISNUMBER($G$8:$G$24))*(1-ISNUMBER($H$8:$H$24)))</f>
        <v/>
      </c>
    </row>
    <row r="6" ht="8" customHeight="1"/>
    <row r="7" ht="32" customHeight="1">
      <c r="A7" s="11" t="inlineStr">
        <is>
          <t>Lot</t>
        </is>
      </c>
      <c r="B7" s="11" t="inlineStr">
        <is>
          <t>Ce qui est demandé</t>
        </is>
      </c>
      <c r="C7" s="11" t="inlineStr">
        <is>
          <t>Quantité de référence</t>
        </is>
      </c>
      <c r="D7" s="11" t="inlineStr">
        <is>
          <t>Contraintes du lieu</t>
        </is>
      </c>
      <c r="E7" s="11" t="inlineStr">
        <is>
          <t>Essentiel</t>
        </is>
      </c>
      <c r="F7" s="11" t="inlineStr">
        <is>
          <t>Prestataire consulté</t>
        </is>
      </c>
      <c r="G7" s="11" t="inlineStr">
        <is>
          <t>Devis reçu le</t>
        </is>
      </c>
      <c r="H7" s="11" t="inlineStr">
        <is>
          <t>Montant HT du devis</t>
        </is>
      </c>
      <c r="I7" s="11" t="inlineStr">
        <is>
          <t>Retenu</t>
        </is>
      </c>
    </row>
    <row r="8" ht="30" customHeight="1">
      <c r="A8" s="20" t="inlineStr">
        <is>
          <t>Lieu</t>
        </is>
      </c>
      <c r="B8" s="20" t="inlineStr">
        <is>
          <t>Salle de réception adaptée au format du dîner, avec cuisine, vestiaire et accès pour les livraisons</t>
        </is>
      </c>
      <c r="C8" s="21">
        <f>IF(ISNUMBER($F$3),$F$3,"")</f>
        <v/>
      </c>
      <c r="D8" s="20" t="n"/>
      <c r="E8" s="5" t="inlineStr">
        <is>
          <t>Oui</t>
        </is>
      </c>
      <c r="F8" s="20" t="n"/>
      <c r="G8" s="8" t="n"/>
      <c r="H8" s="13" t="n"/>
      <c r="I8" s="5" t="n"/>
    </row>
    <row r="9" ht="30" customHeight="1">
      <c r="A9" s="20" t="inlineStr">
        <is>
          <t>Traiteur</t>
        </is>
      </c>
      <c r="B9" s="20" t="inlineStr">
        <is>
          <t>Repas du format choisi, avec les régimes particuliers, le personnel de cuisine et la vaisselle</t>
        </is>
      </c>
      <c r="C9" s="22">
        <f>IF(ISNUMBER($F$3),$F$3,"")</f>
        <v/>
      </c>
      <c r="D9" s="20" t="n"/>
      <c r="E9" s="5" t="inlineStr">
        <is>
          <t>Oui</t>
        </is>
      </c>
      <c r="F9" s="20" t="n"/>
      <c r="G9" s="8" t="n"/>
      <c r="H9" s="13" t="n"/>
      <c r="I9" s="5" t="n"/>
    </row>
    <row r="10" ht="30" customHeight="1">
      <c r="A10" s="20" t="inlineStr">
        <is>
          <t>Boissons</t>
        </is>
      </c>
      <c r="B10" s="20" t="inlineStr">
        <is>
          <t>Boissons de l'accueil, du dîner et de la soirée, avec le service du bar</t>
        </is>
      </c>
      <c r="C10" s="23">
        <f>IF(ISNUMBER($F$3),$F$3,"")</f>
        <v/>
      </c>
      <c r="D10" s="20" t="n"/>
      <c r="E10" s="5" t="inlineStr">
        <is>
          <t>Oui</t>
        </is>
      </c>
      <c r="F10" s="20" t="n"/>
      <c r="G10" s="8" t="n"/>
      <c r="H10" s="13" t="n"/>
      <c r="I10" s="5" t="n"/>
    </row>
    <row r="11" ht="30" customHeight="1">
      <c r="A11" s="20" t="inlineStr">
        <is>
          <t>Service en salle</t>
        </is>
      </c>
      <c r="B11" s="20" t="inlineStr">
        <is>
          <t>Maître d'hôtel, serveurs et personnel de débarrassage pour le dîner</t>
        </is>
      </c>
      <c r="C11" s="5" t="n"/>
      <c r="D11" s="20" t="n"/>
      <c r="E11" s="5" t="inlineStr">
        <is>
          <t>Oui</t>
        </is>
      </c>
      <c r="F11" s="20" t="n"/>
      <c r="G11" s="8" t="n"/>
      <c r="H11" s="13" t="n"/>
      <c r="I11" s="5" t="n"/>
    </row>
    <row r="12" ht="30" customHeight="1">
      <c r="A12" s="20" t="inlineStr">
        <is>
          <t>Décoration et fleurs</t>
        </is>
      </c>
      <c r="B12" s="20" t="inlineStr">
        <is>
          <t>Décor de l'entrée, de la salle et des tables, installé puis retiré</t>
        </is>
      </c>
      <c r="C12" s="5" t="n"/>
      <c r="D12" s="20" t="n"/>
      <c r="E12" s="5" t="inlineStr">
        <is>
          <t>Non</t>
        </is>
      </c>
      <c r="F12" s="20" t="n"/>
      <c r="G12" s="8" t="n"/>
      <c r="H12" s="13" t="n"/>
      <c r="I12" s="5" t="n"/>
    </row>
    <row r="13" ht="30" customHeight="1">
      <c r="A13" s="20" t="inlineStr">
        <is>
          <t>Son, lumière, vidéo</t>
        </is>
      </c>
      <c r="B13" s="20" t="inlineStr">
        <is>
          <t>Sonorisation des discours et de la soirée, lumière d'ambiance et de scène, projection</t>
        </is>
      </c>
      <c r="C13" s="5" t="n"/>
      <c r="D13" s="20" t="n"/>
      <c r="E13" s="5" t="inlineStr">
        <is>
          <t>Oui</t>
        </is>
      </c>
      <c r="F13" s="20" t="n"/>
      <c r="G13" s="8" t="n"/>
      <c r="H13" s="13" t="n"/>
      <c r="I13" s="5" t="n"/>
    </row>
    <row r="14" ht="30" customHeight="1">
      <c r="A14" s="20" t="inlineStr">
        <is>
          <t>Animation et artistes</t>
        </is>
      </c>
      <c r="B14" s="20" t="inlineStr">
        <is>
          <t>Maître de cérémonie, spectacle, orchestre ou DJ pour la soirée dansante</t>
        </is>
      </c>
      <c r="C14" s="5" t="n"/>
      <c r="D14" s="20" t="n"/>
      <c r="E14" s="5" t="inlineStr">
        <is>
          <t>Non</t>
        </is>
      </c>
      <c r="F14" s="20" t="n"/>
      <c r="G14" s="8" t="n"/>
      <c r="H14" s="13" t="n"/>
      <c r="I14" s="5" t="n"/>
    </row>
    <row r="15" ht="30" customHeight="1">
      <c r="A15" s="20" t="inlineStr">
        <is>
          <t>Photo ou vidéo</t>
        </is>
      </c>
      <c r="B15" s="20" t="inlineStr">
        <is>
          <t>Photographe ou vidéaste pendant la soirée, avec livraison des images</t>
        </is>
      </c>
      <c r="C15" s="5" t="n"/>
      <c r="D15" s="20" t="n"/>
      <c r="E15" s="5" t="inlineStr">
        <is>
          <t>Non</t>
        </is>
      </c>
      <c r="F15" s="20" t="n"/>
      <c r="G15" s="8" t="n"/>
      <c r="H15" s="13" t="n"/>
      <c r="I15" s="5" t="n"/>
    </row>
    <row r="16" ht="30" customHeight="1">
      <c r="A16" s="20" t="inlineStr">
        <is>
          <t>Vestiaire et accueil</t>
        </is>
      </c>
      <c r="B16" s="20" t="inlineStr">
        <is>
          <t>Hôtes d'accueil, liste des invités et vestiaire surveillé</t>
        </is>
      </c>
      <c r="C16" s="23">
        <f>IF(ISNUMBER($F$3),$F$3,"")</f>
        <v/>
      </c>
      <c r="D16" s="20" t="n"/>
      <c r="E16" s="5" t="inlineStr">
        <is>
          <t>Non</t>
        </is>
      </c>
      <c r="F16" s="20" t="n"/>
      <c r="G16" s="8" t="n"/>
      <c r="H16" s="13" t="n"/>
      <c r="I16" s="5" t="n"/>
    </row>
    <row r="17" ht="30" customHeight="1">
      <c r="A17" s="20" t="inlineStr">
        <is>
          <t>Sécurité</t>
        </is>
      </c>
      <c r="B17" s="20" t="inlineStr">
        <is>
          <t>Agents pour l'entrée et pour la salle</t>
        </is>
      </c>
      <c r="C17" s="5" t="n"/>
      <c r="D17" s="20" t="n"/>
      <c r="E17" s="5" t="inlineStr">
        <is>
          <t>Non</t>
        </is>
      </c>
      <c r="F17" s="20" t="n"/>
      <c r="G17" s="8" t="n"/>
      <c r="H17" s="13" t="n"/>
      <c r="I17" s="5" t="n"/>
    </row>
    <row r="18" ht="30" customHeight="1">
      <c r="A18" s="20" t="inlineStr">
        <is>
          <t>Navettes ou voiturier</t>
        </is>
      </c>
      <c r="B18" s="20" t="inlineStr">
        <is>
          <t>Transport des invités depuis la gare ou un parking, ou voiturier</t>
        </is>
      </c>
      <c r="C18" s="5" t="n"/>
      <c r="D18" s="20" t="n"/>
      <c r="E18" s="5" t="inlineStr">
        <is>
          <t>Non</t>
        </is>
      </c>
      <c r="F18" s="20" t="n"/>
      <c r="G18" s="8" t="n"/>
      <c r="H18" s="13" t="n"/>
      <c r="I18" s="5" t="n"/>
    </row>
    <row r="19" ht="30" customHeight="1">
      <c r="A19" s="20" t="inlineStr">
        <is>
          <t>Impressions (invitations, menus, plan de table)</t>
        </is>
      </c>
      <c r="B19" s="20" t="inlineStr">
        <is>
          <t>Conception et impression, avec les quantités et les délais de livraison</t>
        </is>
      </c>
      <c r="C19" s="5" t="n"/>
      <c r="D19" s="20" t="n"/>
      <c r="E19" s="5" t="inlineStr">
        <is>
          <t>Non</t>
        </is>
      </c>
      <c r="F19" s="20" t="n"/>
      <c r="G19" s="8" t="n"/>
      <c r="H19" s="13" t="n"/>
      <c r="I19" s="5" t="n"/>
    </row>
    <row r="20" ht="30" customHeight="1">
      <c r="A20" s="20" t="inlineStr">
        <is>
          <t>Cadeaux</t>
        </is>
      </c>
      <c r="B20" s="20" t="inlineStr">
        <is>
          <t>Cadeaux ou trophées pour les invités ou pour les lauréats</t>
        </is>
      </c>
      <c r="C20" s="5" t="n"/>
      <c r="D20" s="20" t="n"/>
      <c r="E20" s="5" t="inlineStr">
        <is>
          <t>Non</t>
        </is>
      </c>
      <c r="F20" s="20" t="n"/>
      <c r="G20" s="8" t="n"/>
      <c r="H20" s="13" t="n"/>
      <c r="I20" s="5" t="n"/>
    </row>
    <row r="21" ht="30" customHeight="1">
      <c r="A21" s="20" t="n"/>
      <c r="B21" s="20" t="n"/>
      <c r="C21" s="5" t="n"/>
      <c r="D21" s="20" t="n"/>
      <c r="E21" s="5" t="n"/>
      <c r="F21" s="20" t="n"/>
      <c r="G21" s="8" t="n"/>
      <c r="H21" s="13" t="n"/>
      <c r="I21" s="5" t="n"/>
    </row>
    <row r="22" ht="30" customHeight="1">
      <c r="A22" s="20" t="n"/>
      <c r="B22" s="20" t="n"/>
      <c r="C22" s="5" t="n"/>
      <c r="D22" s="20" t="n"/>
      <c r="E22" s="5" t="n"/>
      <c r="F22" s="20" t="n"/>
      <c r="G22" s="8" t="n"/>
      <c r="H22" s="13" t="n"/>
      <c r="I22" s="5" t="n"/>
    </row>
    <row r="23" ht="30" customHeight="1">
      <c r="A23" s="20" t="n"/>
      <c r="B23" s="20" t="n"/>
      <c r="C23" s="5" t="n"/>
      <c r="D23" s="20" t="n"/>
      <c r="E23" s="5" t="n"/>
      <c r="F23" s="20" t="n"/>
      <c r="G23" s="8" t="n"/>
      <c r="H23" s="13" t="n"/>
      <c r="I23" s="5" t="n"/>
    </row>
    <row r="24" ht="30" customHeight="1">
      <c r="A24" s="20" t="n"/>
      <c r="B24" s="20" t="n"/>
      <c r="C24" s="5" t="n"/>
      <c r="D24" s="20" t="n"/>
      <c r="E24" s="5" t="n"/>
      <c r="F24" s="20" t="n"/>
      <c r="G24" s="8" t="n"/>
      <c r="H24" s="13" t="n"/>
      <c r="I24" s="5" t="n"/>
    </row>
  </sheetData>
  <mergeCells count="8">
    <mergeCell ref="A4:B4"/>
    <mergeCell ref="A2:B2"/>
    <mergeCell ref="D2:E2"/>
    <mergeCell ref="A5:B5"/>
    <mergeCell ref="A1:I1"/>
    <mergeCell ref="D4:I5"/>
    <mergeCell ref="D3:E3"/>
    <mergeCell ref="A3:B3"/>
  </mergeCells>
  <conditionalFormatting sqref="A2:C2">
    <cfRule type="expression" priority="1" dxfId="0" stopIfTrue="0">
      <formula>AND(ISNUMBER($C$3),ROUND($C$2-N($C$3),2)&gt;0)</formula>
    </cfRule>
  </conditionalFormatting>
  <conditionalFormatting sqref="A4:C4">
    <cfRule type="expression" priority="2" dxfId="0" stopIfTrue="0">
      <formula>AND(ISNUMBER($C$3),ROUND($C$2-N($C$3),2)&gt;0)</formula>
    </cfRule>
  </conditionalFormatting>
  <conditionalFormatting sqref="A5:C5">
    <cfRule type="expression" priority="3" dxfId="2" stopIfTrue="0">
      <formula>AND($C$5&gt;0,AND(ISNUMBER($F$2),$F$2&lt;TODAY()))</formula>
    </cfRule>
  </conditionalFormatting>
  <conditionalFormatting sqref="A8:I24">
    <cfRule type="expression" priority="4" dxfId="3" stopIfTrue="0">
      <formula>AND($E8="Oui",COUNT($G8:$H8)=0,AND(ISNUMBER($F$2),$F$2&lt;TODAY()))</formula>
    </cfRule>
  </conditionalFormatting>
  <dataValidations count="4">
    <dataValidation sqref="E8:E24" showDropDown="0" showInputMessage="0" showErrorMessage="1" allowBlank="1" errorTitle="Valeur non prévue" error="Choisis une valeur dans la liste." type="list" errorStyle="stop">
      <formula1>"Oui,Non"</formula1>
    </dataValidation>
    <dataValidation sqref="I8:I24" showDropDown="0" showInputMessage="0" showErrorMessage="1" allowBlank="1" errorTitle="Valeur non prévue" error="Choisis une valeur dans la liste." type="list" errorStyle="stop">
      <formula1>"Oui,Non,En attente"</formula1>
    </dataValidation>
    <dataValidation sqref="G8:G24" showDropDown="0" showInputMessage="0" showErrorMessage="1" allowBlank="1" errorTitle="Valeur non prévue" error="Saisis une vraie date entre 2000 et 2099 (jj/mm/aaaa)." type="date" errorStyle="stop" operator="between">
      <formula1>36526</formula1>
      <formula2>73415</formula2>
    </dataValidation>
    <dataValidation sqref="H8:H24" showDropDown="0" showInputMessage="0" showErrorMessage="1" allowBlank="1" errorTitle="Valeur non prévue" error="Saisis un nombre de 0 à 100000000." type="decimal" errorStyle="stop" operator="between">
      <formula1>0</formula1>
      <formula2>100000000</formula2>
    </dataValidation>
  </dataValidations>
  <pageMargins left="0.4" right="0.4" top="0.5" bottom="0.5" header="0.2" footer="0.2"/>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A20"/>
  <sheetViews>
    <sheetView workbookViewId="0">
      <selection activeCell="A1" sqref="A1"/>
    </sheetView>
  </sheetViews>
  <sheetFormatPr baseColWidth="8" defaultRowHeight="15"/>
  <cols>
    <col width="100" customWidth="1" min="1" max="1"/>
  </cols>
  <sheetData>
    <row r="1" ht="28" customHeight="1">
      <c r="A1" s="24" t="inlineStr">
        <is>
          <t>Mode d'emploi</t>
        </is>
      </c>
    </row>
    <row r="3" ht="45" customHeight="1">
      <c r="A3" s="25" t="inlineStr">
        <is>
          <t>Ce fichier prépare le cahier des charges d'une soirée de gala à envoyer à plusieurs prestataires : le cadre de la soirée, le dîner, le déroulé en grandes séquences, puis un onglet Lots pour suivre la consultation lot par lot.</t>
        </is>
      </c>
    </row>
    <row r="4" ht="45" customHeight="1">
      <c r="A4" s="25" t="inlineStr">
        <is>
          <t>Il complète le cahier des charges général d'un événement, qui donne la méthode (ce que chaque réponse doit contenir, le calendrier de consultation, les critères pondérés). Le minute par minute reste dans le conducteur d'événement.</t>
        </is>
      </c>
    </row>
    <row r="5" ht="45" customHeight="1">
      <c r="A5" s="25" t="inlineStr">
        <is>
          <t>Onglet Cahier des charges, à gauche : la soirée, l'organisateur, la date, le lieu s'il est choisi, les invités attendus (de 1 à 5 000), les heures d'arrivée et de fin impérative, la tenue, le thème, le budget HT et la date limite de réponse. Le budget par invité se calcule.</t>
        </is>
      </c>
    </row>
    <row r="6" ht="45" customHeight="1">
      <c r="A6" s="25" t="inlineStr">
        <is>
          <t>Le dîner, en haut à droite : choisis le format (Dîner placé, Cocktail dînatoire ou Buffet), le nombre de tables (de 1 à 500) et de places par table (de 2 à 20). Les places assises se calculent ; elles passent en rouge si le format est Dîner placé et qu'elles sont moins nombreuses que les invités.</t>
        </is>
      </c>
    </row>
    <row r="7" ht="30" customHeight="1">
      <c r="A7" s="25" t="inlineStr">
        <is>
          <t>À droite, sous le dîner, le déroulé compte douze séquences de départ, de l'accueil au départ des invités. Leurs durées sont des valeurs de départ : remplace-les par les tiennes.</t>
        </is>
      </c>
    </row>
    <row r="8" ht="30" customHeight="1">
      <c r="A8" s="25" t="inlineStr">
        <is>
          <t>Le début de la première séquence reprend l'heure d'arrivée des invités (19:00 au départ) ; tu peux le remplacer par une heure saisie. Le début et la fin des suivantes se calculent à la suite.</t>
        </is>
      </c>
    </row>
    <row r="9" ht="30" customHeight="1">
      <c r="A9" s="25" t="inlineStr">
        <is>
          <t>Remplis les durées de haut en bas : une durée vide arrête le calcul des lignes suivantes, exprès (la séquence n'est pas encore chronométrée). Pour un creux entre deux temps, ajoute une séquence : sur une ligne vide sous le déroulé, ou entre deux séquences en copiant une ligne du déroulé, puis en l'insérant à l'endroit voulu (clic droit, Insérer les cellules copiées). Les heures qui suivent se recalculent.</t>
        </is>
      </c>
    </row>
    <row r="10" ht="45" customHeight="1">
      <c r="A10" s="25" t="inlineStr">
        <is>
          <t>L'heure de fin impérative peut tomber après minuit : saisis-la telle quelle (02:00 pour deux heures du matin). La fin d'une séquence qui la dépasse passe en rouge, et la marge, en minutes, devient négative et rouge.</t>
        </is>
      </c>
    </row>
    <row r="11" ht="45" customHeight="1">
      <c r="A11" s="25" t="inlineStr">
        <is>
          <t>Onglet Lots : une ligne par lot à confier. « Ce qui est demandé » est un texte de départ, à préciser. La quantité de référence se calcule à partir des invités (couverts, vestiaire…) et reste vide pour les autres lots, où tu peux saisir la tienne.</t>
        </is>
      </c>
    </row>
    <row r="12" ht="45" customHeight="1">
      <c r="A12" s="25" t="inlineStr">
        <is>
          <t>Pour chaque lot : les contraintes du lieu, s'il est essentiel (Oui ou Non, valeurs de départ à changer), le prestataire consulté, la date du devis reçu, son montant HT et s'il est retenu (Oui, Non ou En attente).</t>
        </is>
      </c>
    </row>
    <row r="13" ht="30" customHeight="1">
      <c r="A13" s="25" t="inlineStr">
        <is>
          <t>En haut de l'onglet : les devis retenus HT, le budget et le reste. Rouge quand les devis retenus dépassent le budget. Ambre : un lot essentiel sans devis reçu, une fois la date limite de réponse passée.</t>
        </is>
      </c>
    </row>
    <row r="14" ht="30" customHeight="1">
      <c r="A14" s="25" t="inlineStr">
        <is>
          <t>Pour ajouter un lot, copie une ligne de l'onglet et insère-la au-dessus de la dernière (clic droit, Insérer les cellules copiées) : les totaux et les couleurs suivent.</t>
        </is>
      </c>
    </row>
    <row r="15" ht="45" customHeight="1">
      <c r="A15" s="25" t="inlineStr">
        <is>
          <t>Le fichier ne contient aucune règle légale ni aucun seuil. Ce qui s'applique à ta soirée (musique, artistes, boissons, bruit…) dépend de qui l'organise et du lieu : vérifie-le auprès du lieu et des organismes concernés.</t>
        </is>
      </c>
    </row>
    <row r="16" ht="45" customHeight="1">
      <c r="A16" s="25" t="inlineStr">
        <is>
          <t>Avant d'envoyer le fichier à un prestataire, retire l'onglet Lots : il liste les autres prestataires et leurs montants. Le budget est facultatif à communiquer : retire-le aussi de la copie que tu envoies si tu préfères ne pas l'annoncer.</t>
        </is>
      </c>
    </row>
    <row r="17" ht="30" customHeight="1">
      <c r="A17" s="25" t="inlineStr">
        <is>
          <t>Les lots, les durées et les réponses « Essentiel » sont des valeurs de départ, pas des normes.</t>
        </is>
      </c>
    </row>
    <row r="18" ht="22" customHeight="1">
      <c r="A18" s="26" t="inlineStr">
        <is>
          <t>L'article qui détaille la méthode : https://squena.com/fr/blog/cahier-des-charges-soiree-de-gala?utm_source=modele-xlsx&amp;utm_medium=fichier&amp;utm_campaign=cahier-des-charges-soiree-de-gala</t>
        </is>
      </c>
    </row>
    <row r="20" ht="22" customHeight="1">
      <c r="A20" s="27" t="inlineStr">
        <is>
          <t>Modèle offert par Squena, l'espace de travail des organisateurs d'événements — squena.com</t>
        </is>
      </c>
    </row>
  </sheetData>
  <hyperlinks>
    <hyperlink xmlns:r="http://schemas.openxmlformats.org/officeDocument/2006/relationships" ref="A18" r:id="rId1"/>
    <hyperlink xmlns:r="http://schemas.openxmlformats.org/officeDocument/2006/relationships" ref="A20" r:id="rId2"/>
  </hyperlinks>
  <pageMargins left="0.4" right="0.4" top="0.5" bottom="0.5" header="0.2" footer="0.2"/>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Squena</dc:creator>
  <dc:title>Cahier des charges d'une soirée de gala</dc:title>
  <dc:language>fr-FR</dc:language>
  <dcterms:created xsi:type="dcterms:W3CDTF">2026-09-28T00:00:00Z</dcterms:created>
  <dcterms:modified xsi:type="dcterms:W3CDTF">2026-09-28T00:00:00Z</dcterms:modified>
  <cp:lastModifiedBy>Squena</cp:lastModifiedBy>
</cp:coreProperties>
</file>