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Budget" sheetId="1" state="visible" r:id="rId1"/>
    <sheet name="Mode d'emploi" sheetId="2" state="visible" r:id="rId2"/>
  </sheets>
  <definedNames>
    <definedName name="_xlnm.Print_Titles" localSheetId="0">'Budget'!$15:$15</definedName>
    <definedName name="_xlnm.Print_Area" localSheetId="0">'Budget'!$A$1:$L$37</definedName>
    <definedName name="_xlnm.Print_Titles" localSheetId="1">'Mode d''emploi'!$1:$1</definedName>
  </definedNames>
  <calcPr calcId="124519" fullCalcOnLoad="1"/>
</workbook>
</file>

<file path=xl/styles.xml><?xml version="1.0" encoding="utf-8"?>
<styleSheet xmlns="http://schemas.openxmlformats.org/spreadsheetml/2006/main">
  <numFmts count="4">
    <numFmt numFmtId="164" formatCode="dd/mm/yyyy"/>
    <numFmt numFmtId="165" formatCode="#,##0.00 &quot;€&quot;;[Red]-#,##0.00 &quot;€&quot;;&quot;–&quot;"/>
    <numFmt numFmtId="166" formatCode="[=0.055]0.0%;0%"/>
    <numFmt numFmtId="167" formatCode="+#,##0.00 &quot;€&quot;;-#,##0.00 &quot;€&quot;;&quot;–&quot;"/>
  </numFmts>
  <fonts count="9">
    <font>
      <name val="Calibri"/>
      <family val="2"/>
      <color theme="1"/>
      <sz val="11"/>
      <scheme val="minor"/>
    </font>
    <font>
      <name val="Calibri"/>
      <b val="1"/>
      <color rgb="000D0B1F"/>
      <sz val="16"/>
    </font>
    <font>
      <name val="Calibri"/>
      <b val="1"/>
      <color rgb="000D0B1F"/>
      <sz val="12"/>
    </font>
    <font>
      <name val="Calibri"/>
      <b val="1"/>
      <color rgb="000D0B1F"/>
      <sz val="10"/>
    </font>
    <font>
      <name val="Calibri"/>
      <color rgb="000D0B1F"/>
      <sz val="10"/>
    </font>
    <font>
      <name val="Calibri"/>
      <i val="1"/>
      <color rgb="004A4763"/>
      <sz val="9"/>
    </font>
    <font>
      <name val="Calibri"/>
      <b val="1"/>
      <color rgb="00FFFFFF"/>
      <sz val="10"/>
    </font>
    <font>
      <name val="Calibri"/>
      <color rgb="004A4763"/>
      <sz val="10"/>
    </font>
    <font>
      <name val="Calibri"/>
      <i val="1"/>
      <color rgb="004D00FF"/>
      <sz val="9"/>
      <u val="single"/>
    </font>
  </fonts>
  <fills count="4">
    <fill>
      <patternFill/>
    </fill>
    <fill>
      <patternFill patternType="gray125"/>
    </fill>
    <fill>
      <patternFill patternType="solid">
        <fgColor rgb="00F6F4FF"/>
      </patternFill>
    </fill>
    <fill>
      <patternFill patternType="solid">
        <fgColor rgb="004D00FF"/>
      </patternFill>
    </fill>
  </fills>
  <borders count="2">
    <border>
      <left/>
      <right/>
      <top/>
      <bottom/>
      <diagonal/>
    </border>
    <border>
      <left style="thin">
        <color rgb="00E0DCF0"/>
      </left>
      <right style="thin">
        <color rgb="00E0DCF0"/>
      </right>
      <top style="thin">
        <color rgb="00E0DCF0"/>
      </top>
      <bottom style="thin">
        <color rgb="00E0DCF0"/>
      </bottom>
    </border>
  </borders>
  <cellStyleXfs count="1">
    <xf numFmtId="0" fontId="0" fillId="0" borderId="0"/>
  </cellStyleXfs>
  <cellXfs count="24">
    <xf numFmtId="0" fontId="0" fillId="0" borderId="0" pivotButton="0" quotePrefix="0" xfId="0"/>
    <xf numFmtId="0" fontId="1" fillId="0" borderId="0" applyAlignment="1" pivotButton="0" quotePrefix="0" xfId="0">
      <alignment horizontal="left" vertical="center"/>
    </xf>
    <xf numFmtId="0" fontId="2" fillId="0" borderId="0" pivotButton="0" quotePrefix="0" xfId="0"/>
    <xf numFmtId="0" fontId="3" fillId="0" borderId="0" applyAlignment="1" pivotButton="0" quotePrefix="0" xfId="0">
      <alignment horizontal="left" vertical="center"/>
    </xf>
    <xf numFmtId="0" fontId="4" fillId="2" borderId="1" applyAlignment="1" pivotButton="0" quotePrefix="0" xfId="0">
      <alignment horizontal="left" vertical="center"/>
    </xf>
    <xf numFmtId="165" fontId="3" fillId="0" borderId="0" applyAlignment="1" pivotButton="0" quotePrefix="0" xfId="0">
      <alignment horizontal="center" vertical="center"/>
    </xf>
    <xf numFmtId="164" fontId="4" fillId="2" borderId="1" applyAlignment="1" pivotButton="0" quotePrefix="0" xfId="0">
      <alignment horizontal="center" vertical="center"/>
    </xf>
    <xf numFmtId="1" fontId="4" fillId="2" borderId="1" applyAlignment="1" pivotButton="0" quotePrefix="0" xfId="0">
      <alignment horizontal="center" vertical="center"/>
    </xf>
    <xf numFmtId="0" fontId="5" fillId="0" borderId="0" applyAlignment="1" pivotButton="0" quotePrefix="0" xfId="0">
      <alignment horizontal="left" vertical="center"/>
    </xf>
    <xf numFmtId="165" fontId="4" fillId="2" borderId="1" applyAlignment="1" pivotButton="0" quotePrefix="0" xfId="0">
      <alignment horizontal="center" vertical="center"/>
    </xf>
    <xf numFmtId="1" fontId="3" fillId="0" borderId="0" applyAlignment="1" pivotButton="0" quotePrefix="0" xfId="0">
      <alignment horizontal="center" vertical="center"/>
    </xf>
    <xf numFmtId="0" fontId="6" fillId="3" borderId="0" applyAlignment="1" pivotButton="0" quotePrefix="0" xfId="0">
      <alignment horizontal="center" vertical="center" wrapText="1"/>
    </xf>
    <xf numFmtId="0" fontId="5" fillId="0" borderId="0" applyAlignment="1" pivotButton="0" quotePrefix="0" xfId="0">
      <alignment horizontal="center" vertical="center" wrapText="1"/>
    </xf>
    <xf numFmtId="0" fontId="4" fillId="2" borderId="1" applyAlignment="1" pivotButton="0" quotePrefix="0" xfId="0">
      <alignment horizontal="left" vertical="center" wrapText="1"/>
    </xf>
    <xf numFmtId="0" fontId="7" fillId="0" borderId="0" applyAlignment="1" pivotButton="0" quotePrefix="0" xfId="0">
      <alignment horizontal="center" vertical="center"/>
    </xf>
    <xf numFmtId="165" fontId="7" fillId="0" borderId="0" applyAlignment="1" pivotButton="0" quotePrefix="0" xfId="0">
      <alignment horizontal="center" vertical="center"/>
    </xf>
    <xf numFmtId="166" fontId="4" fillId="2" borderId="1" applyAlignment="1" pivotButton="0" quotePrefix="0" xfId="0">
      <alignment horizontal="center" vertical="center"/>
    </xf>
    <xf numFmtId="0" fontId="4" fillId="2" borderId="1" applyAlignment="1" pivotButton="0" quotePrefix="0" xfId="0">
      <alignment horizontal="center" vertical="center"/>
    </xf>
    <xf numFmtId="167" fontId="7" fillId="0" borderId="0" applyAlignment="1" pivotButton="0" quotePrefix="0" xfId="0">
      <alignment horizontal="center" vertical="center"/>
    </xf>
    <xf numFmtId="166" fontId="7" fillId="0" borderId="0" applyAlignment="1" pivotButton="0" quotePrefix="0" xfId="0">
      <alignment horizontal="center" vertical="center"/>
    </xf>
    <xf numFmtId="0" fontId="1" fillId="0" borderId="0" pivotButton="0" quotePrefix="0" xfId="0"/>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5" fillId="0" borderId="0" pivotButton="0" quotePrefix="0" xfId="0"/>
  </cellXfs>
  <cellStyles count="1">
    <cellStyle name="Normal" xfId="0" builtinId="0" hidden="0"/>
  </cellStyles>
  <dxfs count="4">
    <dxf>
      <font>
        <name val="Calibri"/>
        <b val="1"/>
        <color rgb="00A11B11"/>
        <sz val="10"/>
      </font>
      <fill>
        <patternFill patternType="solid">
          <fgColor rgb="00FDECEB"/>
          <bgColor rgb="00FDECEB"/>
        </patternFill>
      </fill>
    </dxf>
    <dxf>
      <font>
        <name val="Calibri"/>
        <b val="1"/>
        <color rgb="008A3F06"/>
        <sz val="10"/>
      </font>
      <fill>
        <patternFill patternType="solid">
          <fgColor rgb="00FDF3E3"/>
          <bgColor rgb="00FDF3E3"/>
        </patternFill>
      </fill>
    </dxf>
    <dxf>
      <font>
        <name val="Calibri"/>
        <color rgb="00A11B11"/>
        <sz val="10"/>
      </font>
      <fill>
        <patternFill patternType="solid">
          <fgColor rgb="00FDECEB"/>
          <bgColor rgb="00FDECEB"/>
        </patternFill>
      </fill>
    </dxf>
    <dxf>
      <font>
        <name val="Calibri"/>
        <color rgb="008A3F06"/>
        <sz val="10"/>
      </font>
      <fill>
        <patternFill patternType="solid">
          <fgColor rgb="00FDF3E3"/>
          <bgColor rgb="00FDF3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quena.com/fr/blog/budget-seminaire-entreprise?utm_source=modele-xlsx&amp;utm_medium=fichier&amp;utm_campaign=budget-seminaire-entreprise" TargetMode="External" Id="rId1" /><Relationship Type="http://schemas.openxmlformats.org/officeDocument/2006/relationships/hyperlink" Target="https://squena.com/fr/blog/budget-seminaire-entreprise?utm_source=modele-xlsx&amp;utm_medium=fichier&amp;utm_campaign=budget-seminaire-entreprise" TargetMode="External" Id="rId2" /></Relationships>
</file>

<file path=xl/worksheets/sheet1.xml><?xml version="1.0" encoding="utf-8"?>
<worksheet xmlns="http://schemas.openxmlformats.org/spreadsheetml/2006/main">
  <sheetPr>
    <outlinePr summaryBelow="1" summaryRight="1"/>
    <pageSetUpPr fitToPage="1"/>
  </sheetPr>
  <dimension ref="A1:N37"/>
  <sheetViews>
    <sheetView workbookViewId="0">
      <pane ySplit="15" topLeftCell="A16" activePane="bottomLeft" state="frozen"/>
      <selection pane="bottomLeft" activeCell="A1" sqref="A1"/>
    </sheetView>
  </sheetViews>
  <sheetFormatPr baseColWidth="8" defaultRowHeight="15"/>
  <cols>
    <col width="32" customWidth="1" min="1" max="1"/>
    <col width="22" customWidth="1" min="2" max="2"/>
    <col width="25" customWidth="1" min="3" max="3"/>
    <col width="10" customWidth="1" min="4" max="4"/>
    <col width="14" customWidth="1" min="5" max="5"/>
    <col width="14" customWidth="1" min="6" max="6"/>
    <col width="11" customWidth="1" min="7" max="7"/>
    <col width="14" customWidth="1" min="8" max="8"/>
    <col width="13" customWidth="1" min="9" max="9"/>
    <col width="15" customWidth="1" min="10" max="10"/>
    <col width="14" customWidth="1" min="11" max="11"/>
    <col width="13" customWidth="1" min="12" max="12"/>
    <col width="3" customWidth="1" min="13" max="13"/>
    <col width="13" customWidth="1" min="14" max="14"/>
  </cols>
  <sheetData>
    <row r="1" ht="28" customHeight="1">
      <c r="A1" s="1" t="inlineStr">
        <is>
          <t>Budget d'un séminaire d'entreprise</t>
        </is>
      </c>
    </row>
    <row r="2" ht="22" customHeight="1">
      <c r="A2" s="2" t="inlineStr">
        <is>
          <t>Le séminaire</t>
        </is>
      </c>
      <c r="E2" s="2" t="inlineStr">
        <is>
          <t>Synthèse</t>
        </is>
      </c>
    </row>
    <row r="3" ht="20" customHeight="1">
      <c r="A3" s="3" t="inlineStr">
        <is>
          <t>Séminaire</t>
        </is>
      </c>
      <c r="B3" s="4" t="n"/>
      <c r="C3" s="4" t="n"/>
      <c r="E3" s="3" t="inlineStr">
        <is>
          <t>Total HT</t>
        </is>
      </c>
      <c r="H3" s="5">
        <f>SUM($F$16:$F$37)</f>
        <v/>
      </c>
    </row>
    <row r="4" ht="20" customHeight="1">
      <c r="A4" s="3" t="inlineStr">
        <is>
          <t>Lieu</t>
        </is>
      </c>
      <c r="B4" s="4" t="n"/>
      <c r="C4" s="4" t="n"/>
      <c r="E4" s="3" t="inlineStr">
        <is>
          <t>TVA</t>
        </is>
      </c>
      <c r="H4" s="5">
        <f>IF($H$12&gt;0,"",SUM($H$16:$H$37)-$H$3)</f>
        <v/>
      </c>
    </row>
    <row r="5" ht="20" customHeight="1">
      <c r="A5" s="3" t="inlineStr">
        <is>
          <t>Date de début</t>
        </is>
      </c>
      <c r="B5" s="6" t="n"/>
      <c r="E5" s="3" t="inlineStr">
        <is>
          <t>Total TTC</t>
        </is>
      </c>
      <c r="H5" s="5">
        <f>IF($H$12&gt;0,"",SUM($H$16:$H$37))</f>
        <v/>
      </c>
    </row>
    <row r="6" ht="20" customHeight="1">
      <c r="A6" s="3" t="inlineStr">
        <is>
          <t>Participants</t>
        </is>
      </c>
      <c r="B6" s="7" t="n"/>
      <c r="E6" s="3" t="inlineStr">
        <is>
          <t>Coût pour l'entreprise</t>
        </is>
      </c>
      <c r="H6" s="5">
        <f>IF(SUMPRODUCT(ISNUMBER($F$16:$F$37)*(1-ISNUMBER($J$16:$J$37)))&gt;0,"",SUM($J$16:$J$37))</f>
        <v/>
      </c>
      <c r="I6" s="8" t="inlineStr">
        <is>
          <t>le HT si la TVA est récupérable, le TTC sinon</t>
        </is>
      </c>
    </row>
    <row r="7" ht="20" customHeight="1">
      <c r="A7" s="3" t="inlineStr">
        <is>
          <t>Jours</t>
        </is>
      </c>
      <c r="B7" s="7" t="n"/>
      <c r="E7" s="3" t="inlineStr">
        <is>
          <t>Coût par participant</t>
        </is>
      </c>
      <c r="H7" s="5">
        <f>IF(OR(NOT(ISNUMBER($H$6)),NOT(ISNUMBER($B$6)),N($B$6)=0),"",$H$6/$B$6)</f>
        <v/>
      </c>
      <c r="I7" s="8" t="inlineStr">
        <is>
          <t>coût pour l'entreprise ÷ participants</t>
        </is>
      </c>
    </row>
    <row r="8" ht="20" customHeight="1">
      <c r="A8" s="3" t="inlineStr">
        <is>
          <t>Nuits</t>
        </is>
      </c>
      <c r="B8" s="7" t="n"/>
      <c r="E8" s="3" t="inlineStr">
        <is>
          <t>Coût par participant et par jour</t>
        </is>
      </c>
      <c r="H8" s="5">
        <f>IF(OR(NOT(ISNUMBER($H$6)),NOT(ISNUMBER($B$6)),NOT(ISNUMBER($B$7)),N($B$6)*N($B$7)=0),"",$H$6/($B$6*$B$7))</f>
        <v/>
      </c>
    </row>
    <row r="9" ht="20" customHeight="1">
      <c r="A9" s="3" t="inlineStr">
        <is>
          <t>Enveloppe HT</t>
        </is>
      </c>
      <c r="B9" s="9" t="n"/>
      <c r="E9" s="3" t="inlineStr">
        <is>
          <t>Reste sur l'enveloppe (HT)</t>
        </is>
      </c>
      <c r="H9" s="5">
        <f>IF(ISNUMBER($B$9),$B$9-$H$3,"")</f>
        <v/>
      </c>
    </row>
    <row r="10" ht="20" customHeight="1">
      <c r="E10" s="3" t="inlineStr">
        <is>
          <t>Devis signés (HT)</t>
        </is>
      </c>
      <c r="H10" s="5">
        <f>SUM($K$16:$K$37)</f>
        <v/>
      </c>
    </row>
    <row r="11" ht="20" customHeight="1">
      <c r="E11" s="3" t="inlineStr">
        <is>
          <t>Lignes chiffrées « À vérifier »</t>
        </is>
      </c>
      <c r="H11" s="10">
        <f>SUMPRODUCT(($I$16:$I$37="À vérifier")*ISNUMBER($F$16:$F$37))</f>
        <v/>
      </c>
      <c r="I11" s="8" t="inlineStr">
        <is>
          <t>TVA récupérable : à trancher ligne par ligne</t>
        </is>
      </c>
    </row>
    <row r="12" ht="20" customHeight="1">
      <c r="E12" s="3" t="inlineStr">
        <is>
          <t>Lignes chiffrées sans taux de TVA</t>
        </is>
      </c>
      <c r="H12" s="10">
        <f>SUMPRODUCT(ISNUMBER($F$16:$F$37)*(1-ISNUMBER($G$16:$G$37)))</f>
        <v/>
      </c>
      <c r="I12" s="8" t="inlineStr">
        <is>
          <t>TVA et TTC restent vides ; le coût aussi si la ligne n'est pas récupérable</t>
        </is>
      </c>
    </row>
    <row r="13" ht="8" customHeight="1"/>
    <row r="14" ht="22" customHeight="1">
      <c r="A14" s="2" t="inlineStr">
        <is>
          <t>Les postes</t>
        </is>
      </c>
    </row>
    <row r="15" ht="32" customHeight="1">
      <c r="A15" s="11" t="inlineStr">
        <is>
          <t>Poste</t>
        </is>
      </c>
      <c r="B15" s="11" t="inlineStr">
        <is>
          <t>Prestataire</t>
        </is>
      </c>
      <c r="C15" s="11" t="inlineStr">
        <is>
          <t>Mode de calcul</t>
        </is>
      </c>
      <c r="D15" s="11" t="inlineStr">
        <is>
          <t>Quantité</t>
        </is>
      </c>
      <c r="E15" s="11" t="inlineStr">
        <is>
          <t>Prix unitaire HT</t>
        </is>
      </c>
      <c r="F15" s="11" t="inlineStr">
        <is>
          <t>Total HT</t>
        </is>
      </c>
      <c r="G15" s="11" t="inlineStr">
        <is>
          <t>Taux de TVA</t>
        </is>
      </c>
      <c r="H15" s="11" t="inlineStr">
        <is>
          <t>Total TTC</t>
        </is>
      </c>
      <c r="I15" s="11" t="inlineStr">
        <is>
          <t>TVA récupérable</t>
        </is>
      </c>
      <c r="J15" s="11" t="inlineStr">
        <is>
          <t>Coût pour l'entreprise</t>
        </is>
      </c>
      <c r="K15" s="11" t="inlineStr">
        <is>
          <t>Devis signé HT</t>
        </is>
      </c>
      <c r="L15" s="11" t="inlineStr">
        <is>
          <t>Écart</t>
        </is>
      </c>
      <c r="N15" s="12" t="inlineStr">
        <is>
          <t>Taux proposés</t>
        </is>
      </c>
    </row>
    <row r="16" ht="22" customHeight="1">
      <c r="A16" s="13" t="inlineStr">
        <is>
          <t>Location de salle</t>
        </is>
      </c>
      <c r="B16" s="13" t="n"/>
      <c r="C16" s="4" t="inlineStr">
        <is>
          <t>Par jour</t>
        </is>
      </c>
      <c r="D16" s="14">
        <f>IF($C16="","",IF($C16="Par personne",IF(ISNUMBER($B$6),$B$6,""),IF($C16="Par personne et par jour",IF(AND(ISNUMBER($B$6),ISNUMBER($B$7)),$B$6*$B$7,""),IF($C16="Par personne et par nuit",IF(AND(ISNUMBER($B$6),ISNUMBER($B$8)),$B$6*$B$8,""),IF($C16="Par jour",IF(ISNUMBER($B$7),$B$7,""),IF($C16="Forfait",1,""))))))</f>
        <v/>
      </c>
      <c r="E16" s="9" t="n"/>
      <c r="F16" s="15">
        <f>IF(AND(ISNUMBER($D16),ISNUMBER($E16)),ROUND($D16*$E16,2),"")</f>
        <v/>
      </c>
      <c r="G16" s="16" t="n"/>
      <c r="H16" s="15">
        <f>IF(AND(ISNUMBER($F16),ISNUMBER($G16)),ROUND($F16*(1+$G16),2),"")</f>
        <v/>
      </c>
      <c r="I16" s="17" t="inlineStr">
        <is>
          <t>À vérifier</t>
        </is>
      </c>
      <c r="J16" s="15">
        <f>IF(NOT(ISNUMBER($F16)),"",IF($I16="Oui",$F16,$H16))</f>
        <v/>
      </c>
      <c r="K16" s="9" t="n"/>
      <c r="L16" s="18">
        <f>IF(ISNUMBER($K16),$K16-N($F16),"")</f>
        <v/>
      </c>
      <c r="N16" s="19" t="n">
        <v>0.2</v>
      </c>
    </row>
    <row r="17" ht="22" customHeight="1">
      <c r="A17" s="13" t="inlineStr">
        <is>
          <t>Forfait journée d'étude</t>
        </is>
      </c>
      <c r="B17" s="13" t="n"/>
      <c r="C17" s="4" t="inlineStr">
        <is>
          <t>Par personne et par jour</t>
        </is>
      </c>
      <c r="D17" s="14">
        <f>IF($C17="","",IF($C17="Par personne",IF(ISNUMBER($B$6),$B$6,""),IF($C17="Par personne et par jour",IF(AND(ISNUMBER($B$6),ISNUMBER($B$7)),$B$6*$B$7,""),IF($C17="Par personne et par nuit",IF(AND(ISNUMBER($B$6),ISNUMBER($B$8)),$B$6*$B$8,""),IF($C17="Par jour",IF(ISNUMBER($B$7),$B$7,""),IF($C17="Forfait",1,""))))))</f>
        <v/>
      </c>
      <c r="E17" s="9" t="n"/>
      <c r="F17" s="15">
        <f>IF(AND(ISNUMBER($D17),ISNUMBER($E17)),ROUND($D17*$E17,2),"")</f>
        <v/>
      </c>
      <c r="G17" s="16" t="n"/>
      <c r="H17" s="15">
        <f>IF(AND(ISNUMBER($F17),ISNUMBER($G17)),ROUND($F17*(1+$G17),2),"")</f>
        <v/>
      </c>
      <c r="I17" s="17" t="inlineStr">
        <is>
          <t>À vérifier</t>
        </is>
      </c>
      <c r="J17" s="15">
        <f>IF(NOT(ISNUMBER($F17)),"",IF($I17="Oui",$F17,$H17))</f>
        <v/>
      </c>
      <c r="K17" s="9" t="n"/>
      <c r="L17" s="18">
        <f>IF(ISNUMBER($K17),$K17-N($F17),"")</f>
        <v/>
      </c>
      <c r="N17" s="19" t="n">
        <v>0.1</v>
      </c>
    </row>
    <row r="18" ht="22" customHeight="1">
      <c r="A18" s="13" t="inlineStr">
        <is>
          <t>Forfait séminaire résidentiel</t>
        </is>
      </c>
      <c r="B18" s="13" t="n"/>
      <c r="C18" s="4" t="inlineStr">
        <is>
          <t>Par personne et par nuit</t>
        </is>
      </c>
      <c r="D18" s="14">
        <f>IF($C18="","",IF($C18="Par personne",IF(ISNUMBER($B$6),$B$6,""),IF($C18="Par personne et par jour",IF(AND(ISNUMBER($B$6),ISNUMBER($B$7)),$B$6*$B$7,""),IF($C18="Par personne et par nuit",IF(AND(ISNUMBER($B$6),ISNUMBER($B$8)),$B$6*$B$8,""),IF($C18="Par jour",IF(ISNUMBER($B$7),$B$7,""),IF($C18="Forfait",1,""))))))</f>
        <v/>
      </c>
      <c r="E18" s="9" t="n"/>
      <c r="F18" s="15">
        <f>IF(AND(ISNUMBER($D18),ISNUMBER($E18)),ROUND($D18*$E18,2),"")</f>
        <v/>
      </c>
      <c r="G18" s="16" t="n"/>
      <c r="H18" s="15">
        <f>IF(AND(ISNUMBER($F18),ISNUMBER($G18)),ROUND($F18*(1+$G18),2),"")</f>
        <v/>
      </c>
      <c r="I18" s="17" t="inlineStr">
        <is>
          <t>À vérifier</t>
        </is>
      </c>
      <c r="J18" s="15">
        <f>IF(NOT(ISNUMBER($F18)),"",IF($I18="Oui",$F18,$H18))</f>
        <v/>
      </c>
      <c r="K18" s="9" t="n"/>
      <c r="L18" s="18">
        <f>IF(ISNUMBER($K18),$K18-N($F18),"")</f>
        <v/>
      </c>
      <c r="N18" s="19" t="n">
        <v>0.055</v>
      </c>
    </row>
    <row r="19" ht="22" customHeight="1">
      <c r="A19" s="13" t="inlineStr">
        <is>
          <t>Hébergement (hors forfait)</t>
        </is>
      </c>
      <c r="B19" s="13" t="n"/>
      <c r="C19" s="4" t="inlineStr">
        <is>
          <t>Par personne et par nuit</t>
        </is>
      </c>
      <c r="D19" s="14">
        <f>IF($C19="","",IF($C19="Par personne",IF(ISNUMBER($B$6),$B$6,""),IF($C19="Par personne et par jour",IF(AND(ISNUMBER($B$6),ISNUMBER($B$7)),$B$6*$B$7,""),IF($C19="Par personne et par nuit",IF(AND(ISNUMBER($B$6),ISNUMBER($B$8)),$B$6*$B$8,""),IF($C19="Par jour",IF(ISNUMBER($B$7),$B$7,""),IF($C19="Forfait",1,""))))))</f>
        <v/>
      </c>
      <c r="E19" s="9" t="n"/>
      <c r="F19" s="15">
        <f>IF(AND(ISNUMBER($D19),ISNUMBER($E19)),ROUND($D19*$E19,2),"")</f>
        <v/>
      </c>
      <c r="G19" s="16" t="n"/>
      <c r="H19" s="15">
        <f>IF(AND(ISNUMBER($F19),ISNUMBER($G19)),ROUND($F19*(1+$G19),2),"")</f>
        <v/>
      </c>
      <c r="I19" s="17" t="inlineStr">
        <is>
          <t>À vérifier</t>
        </is>
      </c>
      <c r="J19" s="15">
        <f>IF(NOT(ISNUMBER($F19)),"",IF($I19="Oui",$F19,$H19))</f>
        <v/>
      </c>
      <c r="K19" s="9" t="n"/>
      <c r="L19" s="18">
        <f>IF(ISNUMBER($K19),$K19-N($F19),"")</f>
        <v/>
      </c>
      <c r="N19" s="19" t="n">
        <v>0</v>
      </c>
    </row>
    <row r="20" ht="22" customHeight="1">
      <c r="A20" s="13" t="inlineStr">
        <is>
          <t>Déjeuners</t>
        </is>
      </c>
      <c r="B20" s="13" t="n"/>
      <c r="C20" s="4" t="inlineStr">
        <is>
          <t>Par personne et par jour</t>
        </is>
      </c>
      <c r="D20" s="14">
        <f>IF($C20="","",IF($C20="Par personne",IF(ISNUMBER($B$6),$B$6,""),IF($C20="Par personne et par jour",IF(AND(ISNUMBER($B$6),ISNUMBER($B$7)),$B$6*$B$7,""),IF($C20="Par personne et par nuit",IF(AND(ISNUMBER($B$6),ISNUMBER($B$8)),$B$6*$B$8,""),IF($C20="Par jour",IF(ISNUMBER($B$7),$B$7,""),IF($C20="Forfait",1,""))))))</f>
        <v/>
      </c>
      <c r="E20" s="9" t="n"/>
      <c r="F20" s="15">
        <f>IF(AND(ISNUMBER($D20),ISNUMBER($E20)),ROUND($D20*$E20,2),"")</f>
        <v/>
      </c>
      <c r="G20" s="16" t="n"/>
      <c r="H20" s="15">
        <f>IF(AND(ISNUMBER($F20),ISNUMBER($G20)),ROUND($F20*(1+$G20),2),"")</f>
        <v/>
      </c>
      <c r="I20" s="17" t="inlineStr">
        <is>
          <t>À vérifier</t>
        </is>
      </c>
      <c r="J20" s="15">
        <f>IF(NOT(ISNUMBER($F20)),"",IF($I20="Oui",$F20,$H20))</f>
        <v/>
      </c>
      <c r="K20" s="9" t="n"/>
      <c r="L20" s="18">
        <f>IF(ISNUMBER($K20),$K20-N($F20),"")</f>
        <v/>
      </c>
    </row>
    <row r="21" ht="22" customHeight="1">
      <c r="A21" s="13" t="inlineStr">
        <is>
          <t>Dîners</t>
        </is>
      </c>
      <c r="B21" s="13" t="n"/>
      <c r="C21" s="4" t="inlineStr">
        <is>
          <t>Par personne et par nuit</t>
        </is>
      </c>
      <c r="D21" s="14">
        <f>IF($C21="","",IF($C21="Par personne",IF(ISNUMBER($B$6),$B$6,""),IF($C21="Par personne et par jour",IF(AND(ISNUMBER($B$6),ISNUMBER($B$7)),$B$6*$B$7,""),IF($C21="Par personne et par nuit",IF(AND(ISNUMBER($B$6),ISNUMBER($B$8)),$B$6*$B$8,""),IF($C21="Par jour",IF(ISNUMBER($B$7),$B$7,""),IF($C21="Forfait",1,""))))))</f>
        <v/>
      </c>
      <c r="E21" s="9" t="n"/>
      <c r="F21" s="15">
        <f>IF(AND(ISNUMBER($D21),ISNUMBER($E21)),ROUND($D21*$E21,2),"")</f>
        <v/>
      </c>
      <c r="G21" s="16" t="n"/>
      <c r="H21" s="15">
        <f>IF(AND(ISNUMBER($F21),ISNUMBER($G21)),ROUND($F21*(1+$G21),2),"")</f>
        <v/>
      </c>
      <c r="I21" s="17" t="inlineStr">
        <is>
          <t>À vérifier</t>
        </is>
      </c>
      <c r="J21" s="15">
        <f>IF(NOT(ISNUMBER($F21)),"",IF($I21="Oui",$F21,$H21))</f>
        <v/>
      </c>
      <c r="K21" s="9" t="n"/>
      <c r="L21" s="18">
        <f>IF(ISNUMBER($K21),$K21-N($F21),"")</f>
        <v/>
      </c>
    </row>
    <row r="22" ht="22" customHeight="1">
      <c r="A22" s="13" t="inlineStr">
        <is>
          <t>Pauses</t>
        </is>
      </c>
      <c r="B22" s="13" t="n"/>
      <c r="C22" s="4" t="inlineStr">
        <is>
          <t>Par personne et par jour</t>
        </is>
      </c>
      <c r="D22" s="14">
        <f>IF($C22="","",IF($C22="Par personne",IF(ISNUMBER($B$6),$B$6,""),IF($C22="Par personne et par jour",IF(AND(ISNUMBER($B$6),ISNUMBER($B$7)),$B$6*$B$7,""),IF($C22="Par personne et par nuit",IF(AND(ISNUMBER($B$6),ISNUMBER($B$8)),$B$6*$B$8,""),IF($C22="Par jour",IF(ISNUMBER($B$7),$B$7,""),IF($C22="Forfait",1,""))))))</f>
        <v/>
      </c>
      <c r="E22" s="9" t="n"/>
      <c r="F22" s="15">
        <f>IF(AND(ISNUMBER($D22),ISNUMBER($E22)),ROUND($D22*$E22,2),"")</f>
        <v/>
      </c>
      <c r="G22" s="16" t="n"/>
      <c r="H22" s="15">
        <f>IF(AND(ISNUMBER($F22),ISNUMBER($G22)),ROUND($F22*(1+$G22),2),"")</f>
        <v/>
      </c>
      <c r="I22" s="17" t="inlineStr">
        <is>
          <t>À vérifier</t>
        </is>
      </c>
      <c r="J22" s="15">
        <f>IF(NOT(ISNUMBER($F22)),"",IF($I22="Oui",$F22,$H22))</f>
        <v/>
      </c>
      <c r="K22" s="9" t="n"/>
      <c r="L22" s="18">
        <f>IF(ISNUMBER($K22),$K22-N($F22),"")</f>
        <v/>
      </c>
    </row>
    <row r="23" ht="22" customHeight="1">
      <c r="A23" s="13" t="inlineStr">
        <is>
          <t>Boissons alcoolisées</t>
        </is>
      </c>
      <c r="B23" s="13" t="n"/>
      <c r="C23" s="4" t="inlineStr">
        <is>
          <t>Par personne</t>
        </is>
      </c>
      <c r="D23" s="14">
        <f>IF($C23="","",IF($C23="Par personne",IF(ISNUMBER($B$6),$B$6,""),IF($C23="Par personne et par jour",IF(AND(ISNUMBER($B$6),ISNUMBER($B$7)),$B$6*$B$7,""),IF($C23="Par personne et par nuit",IF(AND(ISNUMBER($B$6),ISNUMBER($B$8)),$B$6*$B$8,""),IF($C23="Par jour",IF(ISNUMBER($B$7),$B$7,""),IF($C23="Forfait",1,""))))))</f>
        <v/>
      </c>
      <c r="E23" s="9" t="n"/>
      <c r="F23" s="15">
        <f>IF(AND(ISNUMBER($D23),ISNUMBER($E23)),ROUND($D23*$E23,2),"")</f>
        <v/>
      </c>
      <c r="G23" s="16" t="n"/>
      <c r="H23" s="15">
        <f>IF(AND(ISNUMBER($F23),ISNUMBER($G23)),ROUND($F23*(1+$G23),2),"")</f>
        <v/>
      </c>
      <c r="I23" s="17" t="inlineStr">
        <is>
          <t>À vérifier</t>
        </is>
      </c>
      <c r="J23" s="15">
        <f>IF(NOT(ISNUMBER($F23)),"",IF($I23="Oui",$F23,$H23))</f>
        <v/>
      </c>
      <c r="K23" s="9" t="n"/>
      <c r="L23" s="18">
        <f>IF(ISNUMBER($K23),$K23-N($F23),"")</f>
        <v/>
      </c>
    </row>
    <row r="24" ht="22" customHeight="1">
      <c r="A24" s="13" t="inlineStr">
        <is>
          <t>Transport aller-retour</t>
        </is>
      </c>
      <c r="B24" s="13" t="n"/>
      <c r="C24" s="4" t="inlineStr">
        <is>
          <t>Par personne</t>
        </is>
      </c>
      <c r="D24" s="14">
        <f>IF($C24="","",IF($C24="Par personne",IF(ISNUMBER($B$6),$B$6,""),IF($C24="Par personne et par jour",IF(AND(ISNUMBER($B$6),ISNUMBER($B$7)),$B$6*$B$7,""),IF($C24="Par personne et par nuit",IF(AND(ISNUMBER($B$6),ISNUMBER($B$8)),$B$6*$B$8,""),IF($C24="Par jour",IF(ISNUMBER($B$7),$B$7,""),IF($C24="Forfait",1,""))))))</f>
        <v/>
      </c>
      <c r="E24" s="9" t="n"/>
      <c r="F24" s="15">
        <f>IF(AND(ISNUMBER($D24),ISNUMBER($E24)),ROUND($D24*$E24,2),"")</f>
        <v/>
      </c>
      <c r="G24" s="16" t="n"/>
      <c r="H24" s="15">
        <f>IF(AND(ISNUMBER($F24),ISNUMBER($G24)),ROUND($F24*(1+$G24),2),"")</f>
        <v/>
      </c>
      <c r="I24" s="17" t="inlineStr">
        <is>
          <t>À vérifier</t>
        </is>
      </c>
      <c r="J24" s="15">
        <f>IF(NOT(ISNUMBER($F24)),"",IF($I24="Oui",$F24,$H24))</f>
        <v/>
      </c>
      <c r="K24" s="9" t="n"/>
      <c r="L24" s="18">
        <f>IF(ISNUMBER($K24),$K24-N($F24),"")</f>
        <v/>
      </c>
    </row>
    <row r="25" ht="22" customHeight="1">
      <c r="A25" s="13" t="inlineStr">
        <is>
          <t>Transferts sur place</t>
        </is>
      </c>
      <c r="B25" s="13" t="n"/>
      <c r="C25" s="4" t="inlineStr">
        <is>
          <t>Forfait</t>
        </is>
      </c>
      <c r="D25" s="14">
        <f>IF($C25="","",IF($C25="Par personne",IF(ISNUMBER($B$6),$B$6,""),IF($C25="Par personne et par jour",IF(AND(ISNUMBER($B$6),ISNUMBER($B$7)),$B$6*$B$7,""),IF($C25="Par personne et par nuit",IF(AND(ISNUMBER($B$6),ISNUMBER($B$8)),$B$6*$B$8,""),IF($C25="Par jour",IF(ISNUMBER($B$7),$B$7,""),IF($C25="Forfait",1,""))))))</f>
        <v/>
      </c>
      <c r="E25" s="9" t="n"/>
      <c r="F25" s="15">
        <f>IF(AND(ISNUMBER($D25),ISNUMBER($E25)),ROUND($D25*$E25,2),"")</f>
        <v/>
      </c>
      <c r="G25" s="16" t="n"/>
      <c r="H25" s="15">
        <f>IF(AND(ISNUMBER($F25),ISNUMBER($G25)),ROUND($F25*(1+$G25),2),"")</f>
        <v/>
      </c>
      <c r="I25" s="17" t="inlineStr">
        <is>
          <t>À vérifier</t>
        </is>
      </c>
      <c r="J25" s="15">
        <f>IF(NOT(ISNUMBER($F25)),"",IF($I25="Oui",$F25,$H25))</f>
        <v/>
      </c>
      <c r="K25" s="9" t="n"/>
      <c r="L25" s="18">
        <f>IF(ISNUMBER($K25),$K25-N($F25),"")</f>
        <v/>
      </c>
    </row>
    <row r="26" ht="22" customHeight="1">
      <c r="A26" s="13" t="inlineStr">
        <is>
          <t>Animation ou activité</t>
        </is>
      </c>
      <c r="B26" s="13" t="n"/>
      <c r="C26" s="4" t="inlineStr">
        <is>
          <t>Par personne</t>
        </is>
      </c>
      <c r="D26" s="14">
        <f>IF($C26="","",IF($C26="Par personne",IF(ISNUMBER($B$6),$B$6,""),IF($C26="Par personne et par jour",IF(AND(ISNUMBER($B$6),ISNUMBER($B$7)),$B$6*$B$7,""),IF($C26="Par personne et par nuit",IF(AND(ISNUMBER($B$6),ISNUMBER($B$8)),$B$6*$B$8,""),IF($C26="Par jour",IF(ISNUMBER($B$7),$B$7,""),IF($C26="Forfait",1,""))))))</f>
        <v/>
      </c>
      <c r="E26" s="9" t="n"/>
      <c r="F26" s="15">
        <f>IF(AND(ISNUMBER($D26),ISNUMBER($E26)),ROUND($D26*$E26,2),"")</f>
        <v/>
      </c>
      <c r="G26" s="16" t="n"/>
      <c r="H26" s="15">
        <f>IF(AND(ISNUMBER($F26),ISNUMBER($G26)),ROUND($F26*(1+$G26),2),"")</f>
        <v/>
      </c>
      <c r="I26" s="17" t="inlineStr">
        <is>
          <t>À vérifier</t>
        </is>
      </c>
      <c r="J26" s="15">
        <f>IF(NOT(ISNUMBER($F26)),"",IF($I26="Oui",$F26,$H26))</f>
        <v/>
      </c>
      <c r="K26" s="9" t="n"/>
      <c r="L26" s="18">
        <f>IF(ISNUMBER($K26),$K26-N($F26),"")</f>
        <v/>
      </c>
    </row>
    <row r="27" ht="22" customHeight="1">
      <c r="A27" s="13" t="inlineStr">
        <is>
          <t>Intervenant ou facilitateur</t>
        </is>
      </c>
      <c r="B27" s="13" t="n"/>
      <c r="C27" s="4" t="inlineStr">
        <is>
          <t>Par jour</t>
        </is>
      </c>
      <c r="D27" s="14">
        <f>IF($C27="","",IF($C27="Par personne",IF(ISNUMBER($B$6),$B$6,""),IF($C27="Par personne et par jour",IF(AND(ISNUMBER($B$6),ISNUMBER($B$7)),$B$6*$B$7,""),IF($C27="Par personne et par nuit",IF(AND(ISNUMBER($B$6),ISNUMBER($B$8)),$B$6*$B$8,""),IF($C27="Par jour",IF(ISNUMBER($B$7),$B$7,""),IF($C27="Forfait",1,""))))))</f>
        <v/>
      </c>
      <c r="E27" s="9" t="n"/>
      <c r="F27" s="15">
        <f>IF(AND(ISNUMBER($D27),ISNUMBER($E27)),ROUND($D27*$E27,2),"")</f>
        <v/>
      </c>
      <c r="G27" s="16" t="n"/>
      <c r="H27" s="15">
        <f>IF(AND(ISNUMBER($F27),ISNUMBER($G27)),ROUND($F27*(1+$G27),2),"")</f>
        <v/>
      </c>
      <c r="I27" s="17" t="inlineStr">
        <is>
          <t>À vérifier</t>
        </is>
      </c>
      <c r="J27" s="15">
        <f>IF(NOT(ISNUMBER($F27)),"",IF($I27="Oui",$F27,$H27))</f>
        <v/>
      </c>
      <c r="K27" s="9" t="n"/>
      <c r="L27" s="18">
        <f>IF(ISNUMBER($K27),$K27-N($F27),"")</f>
        <v/>
      </c>
    </row>
    <row r="28" ht="22" customHeight="1">
      <c r="A28" s="13" t="inlineStr">
        <is>
          <t>Technique (son, vidéo)</t>
        </is>
      </c>
      <c r="B28" s="13" t="n"/>
      <c r="C28" s="4" t="inlineStr">
        <is>
          <t>Par jour</t>
        </is>
      </c>
      <c r="D28" s="14">
        <f>IF($C28="","",IF($C28="Par personne",IF(ISNUMBER($B$6),$B$6,""),IF($C28="Par personne et par jour",IF(AND(ISNUMBER($B$6),ISNUMBER($B$7)),$B$6*$B$7,""),IF($C28="Par personne et par nuit",IF(AND(ISNUMBER($B$6),ISNUMBER($B$8)),$B$6*$B$8,""),IF($C28="Par jour",IF(ISNUMBER($B$7),$B$7,""),IF($C28="Forfait",1,""))))))</f>
        <v/>
      </c>
      <c r="E28" s="9" t="n"/>
      <c r="F28" s="15">
        <f>IF(AND(ISNUMBER($D28),ISNUMBER($E28)),ROUND($D28*$E28,2),"")</f>
        <v/>
      </c>
      <c r="G28" s="16" t="n"/>
      <c r="H28" s="15">
        <f>IF(AND(ISNUMBER($F28),ISNUMBER($G28)),ROUND($F28*(1+$G28),2),"")</f>
        <v/>
      </c>
      <c r="I28" s="17" t="inlineStr">
        <is>
          <t>À vérifier</t>
        </is>
      </c>
      <c r="J28" s="15">
        <f>IF(NOT(ISNUMBER($F28)),"",IF($I28="Oui",$F28,$H28))</f>
        <v/>
      </c>
      <c r="K28" s="9" t="n"/>
      <c r="L28" s="18">
        <f>IF(ISNUMBER($K28),$K28-N($F28),"")</f>
        <v/>
      </c>
    </row>
    <row r="29" ht="22" customHeight="1">
      <c r="A29" s="13" t="inlineStr">
        <is>
          <t>Supports et cadeaux</t>
        </is>
      </c>
      <c r="B29" s="13" t="n"/>
      <c r="C29" s="4" t="inlineStr">
        <is>
          <t>Par personne</t>
        </is>
      </c>
      <c r="D29" s="14">
        <f>IF($C29="","",IF($C29="Par personne",IF(ISNUMBER($B$6),$B$6,""),IF($C29="Par personne et par jour",IF(AND(ISNUMBER($B$6),ISNUMBER($B$7)),$B$6*$B$7,""),IF($C29="Par personne et par nuit",IF(AND(ISNUMBER($B$6),ISNUMBER($B$8)),$B$6*$B$8,""),IF($C29="Par jour",IF(ISNUMBER($B$7),$B$7,""),IF($C29="Forfait",1,""))))))</f>
        <v/>
      </c>
      <c r="E29" s="9" t="n"/>
      <c r="F29" s="15">
        <f>IF(AND(ISNUMBER($D29),ISNUMBER($E29)),ROUND($D29*$E29,2),"")</f>
        <v/>
      </c>
      <c r="G29" s="16" t="n"/>
      <c r="H29" s="15">
        <f>IF(AND(ISNUMBER($F29),ISNUMBER($G29)),ROUND($F29*(1+$G29),2),"")</f>
        <v/>
      </c>
      <c r="I29" s="17" t="inlineStr">
        <is>
          <t>À vérifier</t>
        </is>
      </c>
      <c r="J29" s="15">
        <f>IF(NOT(ISNUMBER($F29)),"",IF($I29="Oui",$F29,$H29))</f>
        <v/>
      </c>
      <c r="K29" s="9" t="n"/>
      <c r="L29" s="18">
        <f>IF(ISNUMBER($K29),$K29-N($F29),"")</f>
        <v/>
      </c>
    </row>
    <row r="30" ht="22" customHeight="1">
      <c r="A30" s="13" t="inlineStr">
        <is>
          <t>Assurance</t>
        </is>
      </c>
      <c r="B30" s="13" t="n"/>
      <c r="C30" s="4" t="inlineStr">
        <is>
          <t>Forfait</t>
        </is>
      </c>
      <c r="D30" s="14">
        <f>IF($C30="","",IF($C30="Par personne",IF(ISNUMBER($B$6),$B$6,""),IF($C30="Par personne et par jour",IF(AND(ISNUMBER($B$6),ISNUMBER($B$7)),$B$6*$B$7,""),IF($C30="Par personne et par nuit",IF(AND(ISNUMBER($B$6),ISNUMBER($B$8)),$B$6*$B$8,""),IF($C30="Par jour",IF(ISNUMBER($B$7),$B$7,""),IF($C30="Forfait",1,""))))))</f>
        <v/>
      </c>
      <c r="E30" s="9" t="n"/>
      <c r="F30" s="15">
        <f>IF(AND(ISNUMBER($D30),ISNUMBER($E30)),ROUND($D30*$E30,2),"")</f>
        <v/>
      </c>
      <c r="G30" s="16" t="n"/>
      <c r="H30" s="15">
        <f>IF(AND(ISNUMBER($F30),ISNUMBER($G30)),ROUND($F30*(1+$G30),2),"")</f>
        <v/>
      </c>
      <c r="I30" s="17" t="inlineStr">
        <is>
          <t>À vérifier</t>
        </is>
      </c>
      <c r="J30" s="15">
        <f>IF(NOT(ISNUMBER($F30)),"",IF($I30="Oui",$F30,$H30))</f>
        <v/>
      </c>
      <c r="K30" s="9" t="n"/>
      <c r="L30" s="18">
        <f>IF(ISNUMBER($K30),$K30-N($F30),"")</f>
        <v/>
      </c>
    </row>
    <row r="31" ht="22" customHeight="1">
      <c r="A31" s="13" t="inlineStr">
        <is>
          <t>Honoraires d'agence</t>
        </is>
      </c>
      <c r="B31" s="13" t="n"/>
      <c r="C31" s="4" t="inlineStr">
        <is>
          <t>Forfait</t>
        </is>
      </c>
      <c r="D31" s="14">
        <f>IF($C31="","",IF($C31="Par personne",IF(ISNUMBER($B$6),$B$6,""),IF($C31="Par personne et par jour",IF(AND(ISNUMBER($B$6),ISNUMBER($B$7)),$B$6*$B$7,""),IF($C31="Par personne et par nuit",IF(AND(ISNUMBER($B$6),ISNUMBER($B$8)),$B$6*$B$8,""),IF($C31="Par jour",IF(ISNUMBER($B$7),$B$7,""),IF($C31="Forfait",1,""))))))</f>
        <v/>
      </c>
      <c r="E31" s="9" t="n"/>
      <c r="F31" s="15">
        <f>IF(AND(ISNUMBER($D31),ISNUMBER($E31)),ROUND($D31*$E31,2),"")</f>
        <v/>
      </c>
      <c r="G31" s="16" t="n"/>
      <c r="H31" s="15">
        <f>IF(AND(ISNUMBER($F31),ISNUMBER($G31)),ROUND($F31*(1+$G31),2),"")</f>
        <v/>
      </c>
      <c r="I31" s="17" t="inlineStr">
        <is>
          <t>À vérifier</t>
        </is>
      </c>
      <c r="J31" s="15">
        <f>IF(NOT(ISNUMBER($F31)),"",IF($I31="Oui",$F31,$H31))</f>
        <v/>
      </c>
      <c r="K31" s="9" t="n"/>
      <c r="L31" s="18">
        <f>IF(ISNUMBER($K31),$K31-N($F31),"")</f>
        <v/>
      </c>
    </row>
    <row r="32" ht="22" customHeight="1">
      <c r="A32" s="13" t="inlineStr">
        <is>
          <t>Imprévus</t>
        </is>
      </c>
      <c r="B32" s="13" t="n"/>
      <c r="C32" s="4" t="inlineStr">
        <is>
          <t>Forfait</t>
        </is>
      </c>
      <c r="D32" s="14">
        <f>IF($C32="","",IF($C32="Par personne",IF(ISNUMBER($B$6),$B$6,""),IF($C32="Par personne et par jour",IF(AND(ISNUMBER($B$6),ISNUMBER($B$7)),$B$6*$B$7,""),IF($C32="Par personne et par nuit",IF(AND(ISNUMBER($B$6),ISNUMBER($B$8)),$B$6*$B$8,""),IF($C32="Par jour",IF(ISNUMBER($B$7),$B$7,""),IF($C32="Forfait",1,""))))))</f>
        <v/>
      </c>
      <c r="E32" s="9" t="n"/>
      <c r="F32" s="15">
        <f>IF(AND(ISNUMBER($D32),ISNUMBER($E32)),ROUND($D32*$E32,2),"")</f>
        <v/>
      </c>
      <c r="G32" s="16" t="n"/>
      <c r="H32" s="15">
        <f>IF(AND(ISNUMBER($F32),ISNUMBER($G32)),ROUND($F32*(1+$G32),2),"")</f>
        <v/>
      </c>
      <c r="I32" s="17" t="inlineStr">
        <is>
          <t>À vérifier</t>
        </is>
      </c>
      <c r="J32" s="15">
        <f>IF(NOT(ISNUMBER($F32)),"",IF($I32="Oui",$F32,$H32))</f>
        <v/>
      </c>
      <c r="K32" s="9" t="n"/>
      <c r="L32" s="18">
        <f>IF(ISNUMBER($K32),$K32-N($F32),"")</f>
        <v/>
      </c>
    </row>
    <row r="33" ht="22" customHeight="1">
      <c r="A33" s="13" t="n"/>
      <c r="B33" s="13" t="n"/>
      <c r="C33" s="4" t="n"/>
      <c r="D33" s="14">
        <f>IF($C33="","",IF($C33="Par personne",IF(ISNUMBER($B$6),$B$6,""),IF($C33="Par personne et par jour",IF(AND(ISNUMBER($B$6),ISNUMBER($B$7)),$B$6*$B$7,""),IF($C33="Par personne et par nuit",IF(AND(ISNUMBER($B$6),ISNUMBER($B$8)),$B$6*$B$8,""),IF($C33="Par jour",IF(ISNUMBER($B$7),$B$7,""),IF($C33="Forfait",1,""))))))</f>
        <v/>
      </c>
      <c r="E33" s="9" t="n"/>
      <c r="F33" s="15">
        <f>IF(AND(ISNUMBER($D33),ISNUMBER($E33)),ROUND($D33*$E33,2),"")</f>
        <v/>
      </c>
      <c r="G33" s="16" t="n"/>
      <c r="H33" s="15">
        <f>IF(AND(ISNUMBER($F33),ISNUMBER($G33)),ROUND($F33*(1+$G33),2),"")</f>
        <v/>
      </c>
      <c r="I33" s="17" t="inlineStr">
        <is>
          <t>À vérifier</t>
        </is>
      </c>
      <c r="J33" s="15">
        <f>IF(NOT(ISNUMBER($F33)),"",IF($I33="Oui",$F33,$H33))</f>
        <v/>
      </c>
      <c r="K33" s="9" t="n"/>
      <c r="L33" s="18">
        <f>IF(ISNUMBER($K33),$K33-N($F33),"")</f>
        <v/>
      </c>
    </row>
    <row r="34" ht="22" customHeight="1">
      <c r="A34" s="13" t="n"/>
      <c r="B34" s="13" t="n"/>
      <c r="C34" s="4" t="n"/>
      <c r="D34" s="14">
        <f>IF($C34="","",IF($C34="Par personne",IF(ISNUMBER($B$6),$B$6,""),IF($C34="Par personne et par jour",IF(AND(ISNUMBER($B$6),ISNUMBER($B$7)),$B$6*$B$7,""),IF($C34="Par personne et par nuit",IF(AND(ISNUMBER($B$6),ISNUMBER($B$8)),$B$6*$B$8,""),IF($C34="Par jour",IF(ISNUMBER($B$7),$B$7,""),IF($C34="Forfait",1,""))))))</f>
        <v/>
      </c>
      <c r="E34" s="9" t="n"/>
      <c r="F34" s="15">
        <f>IF(AND(ISNUMBER($D34),ISNUMBER($E34)),ROUND($D34*$E34,2),"")</f>
        <v/>
      </c>
      <c r="G34" s="16" t="n"/>
      <c r="H34" s="15">
        <f>IF(AND(ISNUMBER($F34),ISNUMBER($G34)),ROUND($F34*(1+$G34),2),"")</f>
        <v/>
      </c>
      <c r="I34" s="17" t="inlineStr">
        <is>
          <t>À vérifier</t>
        </is>
      </c>
      <c r="J34" s="15">
        <f>IF(NOT(ISNUMBER($F34)),"",IF($I34="Oui",$F34,$H34))</f>
        <v/>
      </c>
      <c r="K34" s="9" t="n"/>
      <c r="L34" s="18">
        <f>IF(ISNUMBER($K34),$K34-N($F34),"")</f>
        <v/>
      </c>
    </row>
    <row r="35" ht="22" customHeight="1">
      <c r="A35" s="13" t="n"/>
      <c r="B35" s="13" t="n"/>
      <c r="C35" s="4" t="n"/>
      <c r="D35" s="14">
        <f>IF($C35="","",IF($C35="Par personne",IF(ISNUMBER($B$6),$B$6,""),IF($C35="Par personne et par jour",IF(AND(ISNUMBER($B$6),ISNUMBER($B$7)),$B$6*$B$7,""),IF($C35="Par personne et par nuit",IF(AND(ISNUMBER($B$6),ISNUMBER($B$8)),$B$6*$B$8,""),IF($C35="Par jour",IF(ISNUMBER($B$7),$B$7,""),IF($C35="Forfait",1,""))))))</f>
        <v/>
      </c>
      <c r="E35" s="9" t="n"/>
      <c r="F35" s="15">
        <f>IF(AND(ISNUMBER($D35),ISNUMBER($E35)),ROUND($D35*$E35,2),"")</f>
        <v/>
      </c>
      <c r="G35" s="16" t="n"/>
      <c r="H35" s="15">
        <f>IF(AND(ISNUMBER($F35),ISNUMBER($G35)),ROUND($F35*(1+$G35),2),"")</f>
        <v/>
      </c>
      <c r="I35" s="17" t="inlineStr">
        <is>
          <t>À vérifier</t>
        </is>
      </c>
      <c r="J35" s="15">
        <f>IF(NOT(ISNUMBER($F35)),"",IF($I35="Oui",$F35,$H35))</f>
        <v/>
      </c>
      <c r="K35" s="9" t="n"/>
      <c r="L35" s="18">
        <f>IF(ISNUMBER($K35),$K35-N($F35),"")</f>
        <v/>
      </c>
    </row>
    <row r="36" ht="22" customHeight="1">
      <c r="A36" s="13" t="n"/>
      <c r="B36" s="13" t="n"/>
      <c r="C36" s="4" t="n"/>
      <c r="D36" s="14">
        <f>IF($C36="","",IF($C36="Par personne",IF(ISNUMBER($B$6),$B$6,""),IF($C36="Par personne et par jour",IF(AND(ISNUMBER($B$6),ISNUMBER($B$7)),$B$6*$B$7,""),IF($C36="Par personne et par nuit",IF(AND(ISNUMBER($B$6),ISNUMBER($B$8)),$B$6*$B$8,""),IF($C36="Par jour",IF(ISNUMBER($B$7),$B$7,""),IF($C36="Forfait",1,""))))))</f>
        <v/>
      </c>
      <c r="E36" s="9" t="n"/>
      <c r="F36" s="15">
        <f>IF(AND(ISNUMBER($D36),ISNUMBER($E36)),ROUND($D36*$E36,2),"")</f>
        <v/>
      </c>
      <c r="G36" s="16" t="n"/>
      <c r="H36" s="15">
        <f>IF(AND(ISNUMBER($F36),ISNUMBER($G36)),ROUND($F36*(1+$G36),2),"")</f>
        <v/>
      </c>
      <c r="I36" s="17" t="inlineStr">
        <is>
          <t>À vérifier</t>
        </is>
      </c>
      <c r="J36" s="15">
        <f>IF(NOT(ISNUMBER($F36)),"",IF($I36="Oui",$F36,$H36))</f>
        <v/>
      </c>
      <c r="K36" s="9" t="n"/>
      <c r="L36" s="18">
        <f>IF(ISNUMBER($K36),$K36-N($F36),"")</f>
        <v/>
      </c>
    </row>
    <row r="37" ht="22" customHeight="1">
      <c r="A37" s="13" t="n"/>
      <c r="B37" s="13" t="n"/>
      <c r="C37" s="4" t="n"/>
      <c r="D37" s="14">
        <f>IF($C37="","",IF($C37="Par personne",IF(ISNUMBER($B$6),$B$6,""),IF($C37="Par personne et par jour",IF(AND(ISNUMBER($B$6),ISNUMBER($B$7)),$B$6*$B$7,""),IF($C37="Par personne et par nuit",IF(AND(ISNUMBER($B$6),ISNUMBER($B$8)),$B$6*$B$8,""),IF($C37="Par jour",IF(ISNUMBER($B$7),$B$7,""),IF($C37="Forfait",1,""))))))</f>
        <v/>
      </c>
      <c r="E37" s="9" t="n"/>
      <c r="F37" s="15">
        <f>IF(AND(ISNUMBER($D37),ISNUMBER($E37)),ROUND($D37*$E37,2),"")</f>
        <v/>
      </c>
      <c r="G37" s="16" t="n"/>
      <c r="H37" s="15">
        <f>IF(AND(ISNUMBER($F37),ISNUMBER($G37)),ROUND($F37*(1+$G37),2),"")</f>
        <v/>
      </c>
      <c r="I37" s="17" t="inlineStr">
        <is>
          <t>À vérifier</t>
        </is>
      </c>
      <c r="J37" s="15">
        <f>IF(NOT(ISNUMBER($F37)),"",IF($I37="Oui",$F37,$H37))</f>
        <v/>
      </c>
      <c r="K37" s="9" t="n"/>
      <c r="L37" s="18">
        <f>IF(ISNUMBER($K37),$K37-N($F37),"")</f>
        <v/>
      </c>
    </row>
  </sheetData>
  <mergeCells count="20">
    <mergeCell ref="E10:G10"/>
    <mergeCell ref="B3:C3"/>
    <mergeCell ref="E9:G9"/>
    <mergeCell ref="E6:G6"/>
    <mergeCell ref="A2:C2"/>
    <mergeCell ref="E11:G11"/>
    <mergeCell ref="I6:L6"/>
    <mergeCell ref="A14:L14"/>
    <mergeCell ref="I11:L11"/>
    <mergeCell ref="E7:G7"/>
    <mergeCell ref="E2:L2"/>
    <mergeCell ref="E12:G12"/>
    <mergeCell ref="E3:G3"/>
    <mergeCell ref="I7:L7"/>
    <mergeCell ref="E5:G5"/>
    <mergeCell ref="A1:L1"/>
    <mergeCell ref="E8:G8"/>
    <mergeCell ref="I12:L12"/>
    <mergeCell ref="E4:G4"/>
    <mergeCell ref="B4:C4"/>
  </mergeCells>
  <conditionalFormatting sqref="E9:H9">
    <cfRule type="expression" priority="1" dxfId="0" stopIfTrue="0">
      <formula>AND(ISNUMBER($H$9),$H$9&lt;0)</formula>
    </cfRule>
  </conditionalFormatting>
  <conditionalFormatting sqref="E11:H11">
    <cfRule type="expression" priority="2" dxfId="1" stopIfTrue="0">
      <formula>$H$11&gt;0</formula>
    </cfRule>
  </conditionalFormatting>
  <conditionalFormatting sqref="E12:H12">
    <cfRule type="expression" priority="3" dxfId="1" stopIfTrue="0">
      <formula>$H$12&gt;0</formula>
    </cfRule>
  </conditionalFormatting>
  <conditionalFormatting sqref="L16:L37">
    <cfRule type="expression" priority="4" dxfId="2" stopIfTrue="0">
      <formula>AND(ISNUMBER($L16),$L16&gt;0)</formula>
    </cfRule>
  </conditionalFormatting>
  <conditionalFormatting sqref="G16:G37">
    <cfRule type="expression" priority="5" dxfId="3" stopIfTrue="0">
      <formula>AND(ISNUMBER($F16),NOT(ISNUMBER($G16)))</formula>
    </cfRule>
  </conditionalFormatting>
  <conditionalFormatting sqref="I16:I37">
    <cfRule type="expression" priority="6" dxfId="3" stopIfTrue="0">
      <formula>AND(ISNUMBER($F16),$I16="À vérifier")</formula>
    </cfRule>
  </conditionalFormatting>
  <conditionalFormatting sqref="C16:D37">
    <cfRule type="expression" priority="7" dxfId="3" stopIfTrue="0">
      <formula>AND($C16="Par personne et par nuit",ISNUMBER($B$8),$B$8=0)</formula>
    </cfRule>
  </conditionalFormatting>
  <conditionalFormatting sqref="C16:C37">
    <cfRule type="expression" priority="8" dxfId="3" stopIfTrue="0">
      <formula>AND(ISNUMBER($E16),$C16="")</formula>
    </cfRule>
  </conditionalFormatting>
  <dataValidations count="7">
    <dataValidation sqref="B5" showDropDown="0" showInputMessage="0" showErrorMessage="1" allowBlank="1" errorTitle="Valeur non prévue" error="Saisis une vraie date entre 2000 et 2099 (jj/mm/aaaa)." type="date" errorStyle="stop" operator="between">
      <formula1>36526</formula1>
      <formula2>73415</formula2>
    </dataValidation>
    <dataValidation sqref="B6" showDropDown="0" showInputMessage="0" showErrorMessage="1" allowBlank="1" errorTitle="Valeur non prévue" error="Saisis un nombre entier de 1 à 2000." type="whole" errorStyle="stop" operator="between">
      <formula1>1</formula1>
      <formula2>2000</formula2>
    </dataValidation>
    <dataValidation sqref="B7" showDropDown="0" showInputMessage="0" showErrorMessage="1" allowBlank="1" errorTitle="Valeur non prévue" error="Saisis un nombre entier de 1 à 30." type="whole" errorStyle="stop" operator="between">
      <formula1>1</formula1>
      <formula2>30</formula2>
    </dataValidation>
    <dataValidation sqref="B8" showDropDown="0" showInputMessage="0" showErrorMessage="1" allowBlank="1" errorTitle="Valeur non prévue" error="Saisis un nombre entier de 0 à 30." type="whole" errorStyle="stop" operator="between">
      <formula1>0</formula1>
      <formula2>30</formula2>
    </dataValidation>
    <dataValidation sqref="C16:C37" showDropDown="0" showInputMessage="0" showErrorMessage="1" allowBlank="1" errorTitle="Valeur non prévue" error="Choisis une valeur dans la liste." type="list" errorStyle="stop">
      <formula1>"Par personne,Par personne et par jour,Par personne et par nuit,Par jour,Forfait"</formula1>
    </dataValidation>
    <dataValidation sqref="G16:G37" showDropDown="0" showInputMessage="0" showErrorMessage="1" allowBlank="1" errorTitle="Valeur non prévue" error="Choisis une valeur dans la liste." type="list" errorStyle="stop">
      <formula1>$N$16:$N$19</formula1>
    </dataValidation>
    <dataValidation sqref="I16:I37" showDropDown="0" showInputMessage="0" showErrorMessage="1" allowBlank="1" errorTitle="Valeur non prévue" error="Choisis une valeur dans la liste." type="list" errorStyle="stop">
      <formula1>"Oui,Non,À vérifier"</formula1>
    </dataValidation>
  </dataValidations>
  <pageMargins left="0.4" right="0.4" top="0.5" bottom="0.5" header="0.2" footer="0.2"/>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A19"/>
  <sheetViews>
    <sheetView workbookViewId="0">
      <selection activeCell="A1" sqref="A1"/>
    </sheetView>
  </sheetViews>
  <sheetFormatPr baseColWidth="8" defaultRowHeight="15"/>
  <cols>
    <col width="100" customWidth="1" min="1" max="1"/>
  </cols>
  <sheetData>
    <row r="1" ht="28" customHeight="1">
      <c r="A1" s="20" t="inlineStr">
        <is>
          <t>Mode d'emploi</t>
        </is>
      </c>
    </row>
    <row r="3" ht="30" customHeight="1">
      <c r="A3" s="21" t="inlineStr">
        <is>
          <t>Ce classeur chiffre le coût d'un séminaire d'entreprise, poste par poste, au total et par participant.</t>
        </is>
      </c>
    </row>
    <row r="4" ht="30" customHeight="1">
      <c r="A4" s="21" t="inlineStr">
        <is>
          <t>En haut, renseigne le séminaire, le lieu, la date de début, le nombre de participants, de jours et de nuits, et l'enveloppe HT. Les quantités se calculent à partir de ces chiffres.</t>
        </is>
      </c>
    </row>
    <row r="5" ht="30" customHeight="1">
      <c r="A5" s="21" t="inlineStr">
        <is>
          <t>Mode de calcul : par personne, par personne et par jour, par personne et par nuit, par jour ou forfait. La quantité suit : participants, participants × jours, participants × nuits, jours, ou 1.</t>
        </is>
      </c>
    </row>
    <row r="6" ht="30" customHeight="1">
      <c r="A6" s="21" t="inlineStr">
        <is>
          <t>Pour une autre quantité (35 dîners pour 40 participants), choisis Forfait et saisis le montant total dans Prix unitaire HT.</t>
        </is>
      </c>
    </row>
    <row r="7" ht="45" customHeight="1">
      <c r="A7" s="21" t="inlineStr">
        <is>
          <t>Garde les lignes qui s'appliquent : un forfait journée d'étude ou résidentiel comprend souvent la salle, les repas et les pauses. Ne les compte pas deux fois, et fais préciser au lieu ce que contient son forfait.</t>
        </is>
      </c>
    </row>
    <row r="8" ht="30" customHeight="1">
      <c r="A8" s="21" t="inlineStr">
        <is>
          <t>Taux de TVA : choisis-le dans la liste (20 %, 10 %, 5,5 %, 0 %) d'après le devis ou la facture. Le fichier n'en propose aucun au départ : le taux dépend du poste, et un forfait peut en réunir plusieurs.</t>
        </is>
      </c>
    </row>
    <row r="9" ht="30" customHeight="1">
      <c r="A9" s="21" t="inlineStr">
        <is>
          <t>Une ligne chiffrée sans taux passe en ambre. Tant qu'il en manque un, la TVA et le total TTC restent vides, et le coût pour l'entreprise aussi si la ligne n'est pas récupérable.</t>
        </is>
      </c>
    </row>
    <row r="10" ht="30" customHeight="1">
      <c r="A10" s="21" t="inlineStr">
        <is>
          <t>TVA récupérable : Oui, Non ou À vérifier (valeur de départ). Le coût pour l'entreprise prend le HT si c'est Oui, le TTC sinon : « À vérifier » compte comme Non, par prudence.</t>
        </is>
      </c>
    </row>
    <row r="11" ht="30" customHeight="1">
      <c r="A11" s="21" t="inlineStr">
        <is>
          <t>Ce que l'entreprise récupère dépend du poste et de sa situation : l'article détaille les règles et leurs sources. Une ligne chiffrée « À vérifier » passe en ambre, et leur nombre aussi.</t>
        </is>
      </c>
    </row>
    <row r="12" ht="30" customHeight="1">
      <c r="A12" s="21" t="inlineStr">
        <is>
          <t>Devis signé HT : le montant du devis accepté. L'écart (devis signé moins total HT) reste vide tant qu'aucun devis n'est signé, et passe en rouge quand le devis dépasse ton estimation.</t>
        </is>
      </c>
    </row>
    <row r="13" ht="30" customHeight="1">
      <c r="A13" s="21" t="inlineStr">
        <is>
          <t>Synthèse : coût par participant (coût pour l'entreprise divisé par les participants), par participant et par jour, reste sur l'enveloppe HT (rouge s'il est négatif), devis signés au total.</t>
        </is>
      </c>
    </row>
    <row r="14" ht="45" customHeight="1">
      <c r="A14" s="21" t="inlineStr">
        <is>
          <t>Une ligne « par nuit » passe en ambre quand le séminaire n'a aucune nuit : supprime-la ou change son mode. Une ligne avec un prix mais sans mode de calcul passe aussi en ambre : elle n'a alors ni quantité ni total.</t>
        </is>
      </c>
    </row>
    <row r="15" ht="45" customHeight="1">
      <c r="A15" s="21" t="inlineStr">
        <is>
          <t>Les postes et leurs modes sont des valeurs de départ : ajoute, supprime ou renomme des lignes. Pour aller au-delà des cinq lignes vides, insère une ligne copiée au-dessus de la dernière, pour garder formules et couleurs.</t>
        </is>
      </c>
    </row>
    <row r="16" ht="30" customHeight="1">
      <c r="A16" s="21" t="inlineStr">
        <is>
          <t>Ce classeur aide à chiffrer ; il ne remplace pas l'avis d'un comptable sur la TVA.</t>
        </is>
      </c>
    </row>
    <row r="17" ht="22" customHeight="1">
      <c r="A17" s="22" t="inlineStr">
        <is>
          <t>L'article qui détaille la méthode : https://squena.com/fr/blog/budget-seminaire-entreprise?utm_source=modele-xlsx&amp;utm_medium=fichier&amp;utm_campaign=budget-seminaire-entreprise</t>
        </is>
      </c>
    </row>
    <row r="19" ht="22" customHeight="1">
      <c r="A19" s="23" t="inlineStr">
        <is>
          <t>Modèle offert par Squena, l'espace de travail des organisateurs d'événements — squena.com</t>
        </is>
      </c>
    </row>
  </sheetData>
  <hyperlinks>
    <hyperlink xmlns:r="http://schemas.openxmlformats.org/officeDocument/2006/relationships" ref="A17" r:id="rId1"/>
    <hyperlink xmlns:r="http://schemas.openxmlformats.org/officeDocument/2006/relationships" ref="A19" r:id="rId2"/>
  </hyperlinks>
  <pageMargins left="0.4" right="0.4" top="0.5" bottom="0.5" header="0.2" footer="0.2"/>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Squena</dc:creator>
  <dc:title>Budget d'un séminaire d'entreprise</dc:title>
  <dc:language>fr-FR</dc:language>
  <dcterms:created xsi:type="dcterms:W3CDTF">2026-09-28T00:00:00Z</dcterms:created>
  <dcterms:modified xsi:type="dcterms:W3CDTF">2026-09-28T00:00:00Z</dcterms:modified>
  <cp:lastModifiedBy>Squena</cp:lastModifiedBy>
</cp:coreProperties>
</file>